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20115" windowHeight="7875" activeTab="2"/>
  </bookViews>
  <sheets>
    <sheet name="THCS &amp; GD khác (2)" sheetId="3" r:id="rId1"/>
    <sheet name="Khối Tiểu học (2)" sheetId="2" r:id="rId2"/>
    <sheet name="Khối Mầm non (2)" sheetId="1" r:id="rId3"/>
  </sheets>
  <definedNames>
    <definedName name="_xlnm.Print_Titles" localSheetId="2">'Khối Mầm non (2)'!$8:$9</definedName>
    <definedName name="_xlnm.Print_Titles" localSheetId="0">'THCS &amp; GD khác (2)'!$8:$9</definedName>
  </definedNames>
  <calcPr calcId="144525"/>
</workbook>
</file>

<file path=xl/calcChain.xml><?xml version="1.0" encoding="utf-8"?>
<calcChain xmlns="http://schemas.openxmlformats.org/spreadsheetml/2006/main">
  <c r="G14" i="3" l="1"/>
  <c r="G13" i="3"/>
  <c r="O10" i="1" l="1"/>
  <c r="E14" i="3"/>
  <c r="D14" i="3"/>
  <c r="G14" i="2" l="1"/>
  <c r="P14" i="2"/>
  <c r="L14" i="2"/>
  <c r="D14" i="2"/>
  <c r="O15" i="2"/>
  <c r="O12" i="2" s="1"/>
  <c r="U14" i="2" l="1"/>
  <c r="J14" i="2"/>
  <c r="J15" i="2"/>
  <c r="N14" i="1"/>
  <c r="I14" i="1"/>
  <c r="O14" i="1"/>
  <c r="N28" i="3" l="1"/>
  <c r="M28" i="3"/>
  <c r="L28" i="3"/>
  <c r="L21" i="3" s="1"/>
  <c r="K28" i="3"/>
  <c r="J28" i="3"/>
  <c r="I28" i="3"/>
  <c r="H28" i="3"/>
  <c r="G28" i="3"/>
  <c r="F28" i="3"/>
  <c r="E28" i="3"/>
  <c r="D28" i="3"/>
  <c r="C28" i="3"/>
  <c r="N23" i="3"/>
  <c r="M23" i="3"/>
  <c r="M21" i="3" s="1"/>
  <c r="L23" i="3"/>
  <c r="K23" i="3"/>
  <c r="K21" i="3" s="1"/>
  <c r="J23" i="3"/>
  <c r="J21" i="3" s="1"/>
  <c r="I23" i="3"/>
  <c r="I21" i="3" s="1"/>
  <c r="H23" i="3"/>
  <c r="G23" i="3"/>
  <c r="F23" i="3"/>
  <c r="E23" i="3"/>
  <c r="E21" i="3" s="1"/>
  <c r="D23" i="3"/>
  <c r="C23" i="3"/>
  <c r="C21" i="3" s="1"/>
  <c r="H21" i="3"/>
  <c r="D21" i="3"/>
  <c r="N17" i="3"/>
  <c r="M17" i="3"/>
  <c r="L17" i="3"/>
  <c r="K17" i="3"/>
  <c r="J17" i="3"/>
  <c r="I17" i="3"/>
  <c r="H17" i="3"/>
  <c r="G17" i="3"/>
  <c r="F17" i="3"/>
  <c r="E17" i="3"/>
  <c r="D17" i="3"/>
  <c r="C17" i="3"/>
  <c r="N16" i="3"/>
  <c r="M16" i="3"/>
  <c r="L16" i="3"/>
  <c r="K16" i="3"/>
  <c r="J16" i="3"/>
  <c r="I16" i="3"/>
  <c r="H16" i="3"/>
  <c r="H12" i="3" s="1"/>
  <c r="H10" i="3" s="1"/>
  <c r="G16" i="3"/>
  <c r="F16" i="3"/>
  <c r="F12" i="3" s="1"/>
  <c r="F10" i="3" s="1"/>
  <c r="E16" i="3"/>
  <c r="D16" i="3"/>
  <c r="N15" i="3"/>
  <c r="M15" i="3"/>
  <c r="J15" i="3"/>
  <c r="I15" i="3"/>
  <c r="G15" i="3"/>
  <c r="I14" i="3"/>
  <c r="N13" i="3"/>
  <c r="L13" i="3"/>
  <c r="J13" i="3"/>
  <c r="I13" i="3"/>
  <c r="D13" i="3"/>
  <c r="C12" i="3"/>
  <c r="U31" i="2"/>
  <c r="T31" i="2"/>
  <c r="S31" i="2"/>
  <c r="R31" i="2"/>
  <c r="Q31" i="2"/>
  <c r="P31" i="2"/>
  <c r="O31" i="2"/>
  <c r="N31" i="2"/>
  <c r="M31" i="2"/>
  <c r="L31" i="2"/>
  <c r="K31" i="2"/>
  <c r="J31" i="2"/>
  <c r="I31" i="2"/>
  <c r="H31" i="2"/>
  <c r="G31" i="2"/>
  <c r="F31" i="2"/>
  <c r="E31" i="2"/>
  <c r="D31" i="2"/>
  <c r="U28" i="2"/>
  <c r="T28" i="2"/>
  <c r="S28" i="2"/>
  <c r="R28" i="2"/>
  <c r="Q28" i="2"/>
  <c r="P28" i="2"/>
  <c r="O28" i="2"/>
  <c r="N28" i="2"/>
  <c r="M28" i="2"/>
  <c r="L28" i="2"/>
  <c r="K28" i="2"/>
  <c r="J28" i="2"/>
  <c r="I28" i="2"/>
  <c r="H28" i="2"/>
  <c r="G28" i="2"/>
  <c r="F28" i="2"/>
  <c r="E28" i="2"/>
  <c r="D28" i="2"/>
  <c r="D21" i="2" s="1"/>
  <c r="C28" i="2"/>
  <c r="U25" i="2"/>
  <c r="T25" i="2"/>
  <c r="T23" i="2" s="1"/>
  <c r="S25" i="2"/>
  <c r="S23" i="2" s="1"/>
  <c r="R25" i="2"/>
  <c r="Q25" i="2"/>
  <c r="P25" i="2"/>
  <c r="P23" i="2" s="1"/>
  <c r="O25" i="2"/>
  <c r="O23" i="2" s="1"/>
  <c r="N25" i="2"/>
  <c r="M25" i="2"/>
  <c r="L25" i="2"/>
  <c r="L23" i="2" s="1"/>
  <c r="K25" i="2"/>
  <c r="K23" i="2" s="1"/>
  <c r="J25" i="2"/>
  <c r="I25" i="2"/>
  <c r="H25" i="2"/>
  <c r="H23" i="2" s="1"/>
  <c r="G25" i="2"/>
  <c r="G23" i="2" s="1"/>
  <c r="F25" i="2"/>
  <c r="E25" i="2"/>
  <c r="D25" i="2"/>
  <c r="U23" i="2"/>
  <c r="R23" i="2"/>
  <c r="Q23" i="2"/>
  <c r="N23" i="2"/>
  <c r="M23" i="2"/>
  <c r="I23" i="2"/>
  <c r="E23" i="2"/>
  <c r="C23" i="2"/>
  <c r="U17" i="2"/>
  <c r="T17" i="2"/>
  <c r="S17" i="2"/>
  <c r="R17" i="2"/>
  <c r="Q17" i="2"/>
  <c r="P17" i="2"/>
  <c r="O17" i="2"/>
  <c r="N17" i="2"/>
  <c r="M17" i="2"/>
  <c r="L17" i="2"/>
  <c r="K17" i="2"/>
  <c r="J17" i="2"/>
  <c r="I17" i="2"/>
  <c r="H17" i="2"/>
  <c r="G17" i="2"/>
  <c r="F17" i="2"/>
  <c r="E17" i="2"/>
  <c r="D17" i="2"/>
  <c r="C17" i="2"/>
  <c r="U16" i="2"/>
  <c r="T16" i="2"/>
  <c r="S16" i="2"/>
  <c r="R16" i="2"/>
  <c r="Q16" i="2"/>
  <c r="Q12" i="2" s="1"/>
  <c r="P16" i="2"/>
  <c r="N16" i="2"/>
  <c r="N12" i="2" s="1"/>
  <c r="M16" i="2"/>
  <c r="L16" i="2"/>
  <c r="L12" i="2" s="1"/>
  <c r="K16" i="2"/>
  <c r="I16" i="2"/>
  <c r="H16" i="2"/>
  <c r="G16" i="2"/>
  <c r="F16" i="2"/>
  <c r="E16" i="2"/>
  <c r="D16" i="2"/>
  <c r="T15" i="2"/>
  <c r="R15" i="2"/>
  <c r="I15" i="2"/>
  <c r="I12" i="2" s="1"/>
  <c r="E15" i="2"/>
  <c r="D15" i="2"/>
  <c r="R14" i="2"/>
  <c r="U13" i="2"/>
  <c r="S13" i="2"/>
  <c r="S12" i="2" s="1"/>
  <c r="P13" i="2"/>
  <c r="K13" i="2"/>
  <c r="K12" i="2" s="1"/>
  <c r="J13" i="2"/>
  <c r="J12" i="2" s="1"/>
  <c r="G13" i="2"/>
  <c r="F13" i="2"/>
  <c r="R12" i="2"/>
  <c r="M12" i="2"/>
  <c r="H12" i="2"/>
  <c r="C12" i="2"/>
  <c r="T31" i="1"/>
  <c r="S31" i="1"/>
  <c r="R31" i="1"/>
  <c r="Q31" i="1"/>
  <c r="P31" i="1"/>
  <c r="O31" i="1"/>
  <c r="N31" i="1"/>
  <c r="M31" i="1"/>
  <c r="L31" i="1"/>
  <c r="K31" i="1"/>
  <c r="J31" i="1"/>
  <c r="I31" i="1"/>
  <c r="H31" i="1"/>
  <c r="G31" i="1"/>
  <c r="F31" i="1"/>
  <c r="E31" i="1"/>
  <c r="D31" i="1"/>
  <c r="Q28" i="1"/>
  <c r="P28" i="1"/>
  <c r="O28" i="1"/>
  <c r="L28" i="1"/>
  <c r="K28" i="1"/>
  <c r="J28" i="1"/>
  <c r="H28" i="1"/>
  <c r="G28" i="1"/>
  <c r="F28" i="1"/>
  <c r="T28" i="1"/>
  <c r="S28" i="1"/>
  <c r="R28" i="1"/>
  <c r="N28" i="1"/>
  <c r="M28" i="1"/>
  <c r="I28" i="1"/>
  <c r="E28" i="1"/>
  <c r="D28" i="1"/>
  <c r="C28" i="1"/>
  <c r="T26" i="1"/>
  <c r="S26" i="1"/>
  <c r="R26" i="1"/>
  <c r="Q26" i="1"/>
  <c r="P26" i="1"/>
  <c r="O26" i="1"/>
  <c r="M26" i="1"/>
  <c r="L26" i="1"/>
  <c r="K26" i="1"/>
  <c r="J26" i="1"/>
  <c r="I26" i="1"/>
  <c r="H26" i="1"/>
  <c r="F26" i="1"/>
  <c r="E26" i="1"/>
  <c r="D26" i="1"/>
  <c r="T25" i="1"/>
  <c r="T23" i="1" s="1"/>
  <c r="S25" i="1"/>
  <c r="S23" i="1" s="1"/>
  <c r="R25" i="1"/>
  <c r="R23" i="1" s="1"/>
  <c r="Q25" i="1"/>
  <c r="Q23" i="1" s="1"/>
  <c r="P25" i="1"/>
  <c r="P23" i="1" s="1"/>
  <c r="O25" i="1"/>
  <c r="O23" i="1" s="1"/>
  <c r="N25" i="1"/>
  <c r="N23" i="1" s="1"/>
  <c r="M25" i="1"/>
  <c r="M23" i="1" s="1"/>
  <c r="L25" i="1"/>
  <c r="L23" i="1" s="1"/>
  <c r="K25" i="1"/>
  <c r="K23" i="1" s="1"/>
  <c r="J25" i="1"/>
  <c r="I25" i="1"/>
  <c r="I23" i="1" s="1"/>
  <c r="H25" i="1"/>
  <c r="G25" i="1"/>
  <c r="F25" i="1"/>
  <c r="E25" i="1"/>
  <c r="E23" i="1" s="1"/>
  <c r="D25" i="1"/>
  <c r="H24" i="1"/>
  <c r="D23" i="1"/>
  <c r="J23" i="1"/>
  <c r="C23" i="1"/>
  <c r="T22" i="1"/>
  <c r="S22" i="1"/>
  <c r="R22" i="1"/>
  <c r="P22" i="1"/>
  <c r="O22" i="1"/>
  <c r="N22" i="1"/>
  <c r="M22" i="1"/>
  <c r="L22" i="1"/>
  <c r="K22" i="1"/>
  <c r="H22" i="1"/>
  <c r="G22" i="1"/>
  <c r="F22" i="1"/>
  <c r="E22" i="1"/>
  <c r="D22" i="1"/>
  <c r="T20" i="1"/>
  <c r="S20" i="1"/>
  <c r="R20" i="1"/>
  <c r="Q20" i="1"/>
  <c r="P20" i="1"/>
  <c r="O20" i="1"/>
  <c r="N20" i="1"/>
  <c r="M20" i="1"/>
  <c r="L20" i="1"/>
  <c r="K20" i="1"/>
  <c r="J20" i="1"/>
  <c r="I20" i="1"/>
  <c r="H20" i="1"/>
  <c r="G20" i="1"/>
  <c r="F20" i="1"/>
  <c r="E20" i="1"/>
  <c r="D20" i="1"/>
  <c r="T17" i="1"/>
  <c r="S17" i="1"/>
  <c r="R17" i="1"/>
  <c r="Q17" i="1"/>
  <c r="P17" i="1"/>
  <c r="O17" i="1"/>
  <c r="N17" i="1"/>
  <c r="M17" i="1"/>
  <c r="L17" i="1"/>
  <c r="K17" i="1"/>
  <c r="J17" i="1"/>
  <c r="I17" i="1"/>
  <c r="H17" i="1"/>
  <c r="G17" i="1"/>
  <c r="F17" i="1"/>
  <c r="E17" i="1"/>
  <c r="D17" i="1"/>
  <c r="C17" i="1"/>
  <c r="T16" i="1"/>
  <c r="S16" i="1"/>
  <c r="R16" i="1"/>
  <c r="Q16" i="1"/>
  <c r="P16" i="1"/>
  <c r="O16" i="1"/>
  <c r="N16" i="1"/>
  <c r="M16" i="1"/>
  <c r="L16" i="1"/>
  <c r="K16" i="1"/>
  <c r="J16" i="1"/>
  <c r="I16" i="1"/>
  <c r="G16" i="1"/>
  <c r="D16" i="1"/>
  <c r="D12" i="1" s="1"/>
  <c r="S15" i="1"/>
  <c r="R15" i="1"/>
  <c r="N15" i="1"/>
  <c r="M15" i="1"/>
  <c r="K15" i="1"/>
  <c r="I15" i="1"/>
  <c r="D15" i="1"/>
  <c r="R14" i="1"/>
  <c r="M14" i="1"/>
  <c r="K14" i="1"/>
  <c r="J14" i="1"/>
  <c r="T13" i="1"/>
  <c r="S13" i="1"/>
  <c r="P12" i="1"/>
  <c r="N13" i="1"/>
  <c r="L13" i="1"/>
  <c r="L12" i="1" s="1"/>
  <c r="K13" i="1"/>
  <c r="I13" i="1"/>
  <c r="H13" i="1"/>
  <c r="H12" i="1" s="1"/>
  <c r="G13" i="1"/>
  <c r="F12" i="1"/>
  <c r="E13" i="1"/>
  <c r="E12" i="1" s="1"/>
  <c r="T12" i="1"/>
  <c r="C12" i="1"/>
  <c r="C10" i="1" s="1"/>
  <c r="T11" i="1"/>
  <c r="S11" i="1"/>
  <c r="R11" i="1"/>
  <c r="Q11" i="1"/>
  <c r="P11" i="1"/>
  <c r="O11" i="1"/>
  <c r="N11" i="1"/>
  <c r="M11" i="1"/>
  <c r="L11" i="1"/>
  <c r="K11" i="1"/>
  <c r="J11" i="1"/>
  <c r="I11" i="1"/>
  <c r="H11" i="1"/>
  <c r="G11" i="1"/>
  <c r="F11" i="1"/>
  <c r="E11" i="1"/>
  <c r="D11" i="1"/>
  <c r="Q21" i="2" l="1"/>
  <c r="T12" i="2"/>
  <c r="N21" i="2"/>
  <c r="F21" i="2"/>
  <c r="R21" i="2"/>
  <c r="H21" i="2"/>
  <c r="L21" i="2"/>
  <c r="P21" i="2"/>
  <c r="T21" i="2"/>
  <c r="K21" i="2"/>
  <c r="J12" i="3"/>
  <c r="J10" i="3" s="1"/>
  <c r="J32" i="3" s="1"/>
  <c r="H32" i="3"/>
  <c r="N12" i="3"/>
  <c r="N10" i="3" s="1"/>
  <c r="G21" i="3"/>
  <c r="N21" i="3"/>
  <c r="F21" i="3"/>
  <c r="F32" i="3" s="1"/>
  <c r="D12" i="3"/>
  <c r="D10" i="3" s="1"/>
  <c r="D32" i="3" s="1"/>
  <c r="L12" i="3"/>
  <c r="L10" i="3" s="1"/>
  <c r="L32" i="3" s="1"/>
  <c r="E21" i="2"/>
  <c r="I21" i="2"/>
  <c r="O21" i="2"/>
  <c r="S21" i="2"/>
  <c r="J10" i="2"/>
  <c r="M21" i="2"/>
  <c r="U21" i="2"/>
  <c r="G21" i="2"/>
  <c r="C10" i="3"/>
  <c r="C32" i="3" s="1"/>
  <c r="H10" i="2"/>
  <c r="R10" i="2"/>
  <c r="R32" i="2" s="1"/>
  <c r="T10" i="2"/>
  <c r="G12" i="2"/>
  <c r="O10" i="2"/>
  <c r="U12" i="2"/>
  <c r="U10" i="2" s="1"/>
  <c r="U32" i="2" s="1"/>
  <c r="E12" i="2"/>
  <c r="E10" i="2" s="1"/>
  <c r="E32" i="2" s="1"/>
  <c r="D12" i="2"/>
  <c r="D10" i="2" s="1"/>
  <c r="D32" i="2" s="1"/>
  <c r="F12" i="2"/>
  <c r="F10" i="2" s="1"/>
  <c r="F32" i="2" s="1"/>
  <c r="L10" i="2"/>
  <c r="N10" i="2"/>
  <c r="N32" i="2" s="1"/>
  <c r="P12" i="2"/>
  <c r="P10" i="2" s="1"/>
  <c r="P32" i="2" s="1"/>
  <c r="C21" i="2"/>
  <c r="G12" i="1"/>
  <c r="G10" i="1" s="1"/>
  <c r="J23" i="2"/>
  <c r="J21" i="2" s="1"/>
  <c r="C10" i="2"/>
  <c r="I10" i="2"/>
  <c r="I32" i="2" s="1"/>
  <c r="J12" i="1"/>
  <c r="J10" i="1" s="1"/>
  <c r="L21" i="1"/>
  <c r="T21" i="1"/>
  <c r="C21" i="1"/>
  <c r="G23" i="1"/>
  <c r="G21" i="1" s="1"/>
  <c r="N12" i="1"/>
  <c r="N10" i="1" s="1"/>
  <c r="R12" i="1"/>
  <c r="R10" i="1" s="1"/>
  <c r="H23" i="1"/>
  <c r="H21" i="1" s="1"/>
  <c r="J21" i="1"/>
  <c r="N21" i="1"/>
  <c r="R21" i="1"/>
  <c r="F23" i="1"/>
  <c r="F21" i="1" s="1"/>
  <c r="P21" i="1"/>
  <c r="O21" i="1"/>
  <c r="K12" i="1"/>
  <c r="K10" i="1" s="1"/>
  <c r="D21" i="1"/>
  <c r="S12" i="1"/>
  <c r="S10" i="1" s="1"/>
  <c r="F10" i="1"/>
  <c r="M12" i="1"/>
  <c r="M10" i="1" s="1"/>
  <c r="Q12" i="1"/>
  <c r="Q10" i="1" s="1"/>
  <c r="I21" i="1"/>
  <c r="M21" i="1"/>
  <c r="Q21" i="1"/>
  <c r="O12" i="1"/>
  <c r="K21" i="1"/>
  <c r="S21" i="1"/>
  <c r="D10" i="1"/>
  <c r="L10" i="1"/>
  <c r="P10" i="1"/>
  <c r="T10" i="1"/>
  <c r="T32" i="1" s="1"/>
  <c r="E10" i="1"/>
  <c r="I12" i="1"/>
  <c r="I10" i="1" s="1"/>
  <c r="H10" i="1"/>
  <c r="E21" i="1"/>
  <c r="C32" i="1"/>
  <c r="K10" i="2"/>
  <c r="M10" i="2"/>
  <c r="Q10" i="2"/>
  <c r="Q32" i="2" s="1"/>
  <c r="S10" i="2"/>
  <c r="S32" i="2" s="1"/>
  <c r="E12" i="3"/>
  <c r="E10" i="3" s="1"/>
  <c r="E32" i="3" s="1"/>
  <c r="G12" i="3"/>
  <c r="G10" i="3" s="1"/>
  <c r="I12" i="3"/>
  <c r="I10" i="3" s="1"/>
  <c r="I32" i="3" s="1"/>
  <c r="K12" i="3"/>
  <c r="K10" i="3" s="1"/>
  <c r="K32" i="3" s="1"/>
  <c r="M12" i="3"/>
  <c r="M10" i="3" s="1"/>
  <c r="M32" i="3" s="1"/>
  <c r="L32" i="2" l="1"/>
  <c r="K32" i="2"/>
  <c r="H32" i="2"/>
  <c r="T32" i="2"/>
  <c r="C32" i="2"/>
  <c r="L32" i="1"/>
  <c r="N32" i="3"/>
  <c r="G32" i="3"/>
  <c r="O32" i="2"/>
  <c r="M32" i="2"/>
  <c r="G10" i="2"/>
  <c r="G32" i="2" s="1"/>
  <c r="J32" i="2"/>
  <c r="D32" i="1"/>
  <c r="O32" i="1"/>
  <c r="P32" i="1"/>
  <c r="F32" i="1"/>
  <c r="G32" i="1"/>
  <c r="J32" i="1"/>
  <c r="R32" i="1"/>
  <c r="H32" i="1"/>
  <c r="S32" i="1"/>
  <c r="N32" i="1"/>
  <c r="I32" i="1"/>
  <c r="E32" i="1"/>
  <c r="Q32" i="1"/>
  <c r="M32" i="1"/>
  <c r="K32" i="1"/>
</calcChain>
</file>

<file path=xl/sharedStrings.xml><?xml version="1.0" encoding="utf-8"?>
<sst xmlns="http://schemas.openxmlformats.org/spreadsheetml/2006/main" count="219" uniqueCount="150">
  <si>
    <r>
      <rPr>
        <sz val="12.5"/>
        <rFont val="Times New Roman"/>
        <family val="1"/>
      </rPr>
      <t xml:space="preserve">   ỦY BAN NHÂN DÂN QUẬN 11</t>
    </r>
    <r>
      <rPr>
        <b/>
        <sz val="12.5"/>
        <rFont val="Times New Roman"/>
        <family val="1"/>
      </rPr>
      <t xml:space="preserve">                          </t>
    </r>
  </si>
  <si>
    <t>CỘNG HÒA XÃ HỘI CHỦ NGHĨA VIỆT NAM</t>
  </si>
  <si>
    <t xml:space="preserve">PHÒNG TÀI CHÍNH - KẾ HOẠCH                                      </t>
  </si>
  <si>
    <t>Độc lập - Tự do - Hạnh phúc</t>
  </si>
  <si>
    <t>TỒNG HỢP CHẤM ĐIỂM THI ĐUA NĂM HỌC 2017-2018</t>
  </si>
  <si>
    <t>(Khối Mầm non)</t>
  </si>
  <si>
    <t>STT</t>
  </si>
  <si>
    <t>Nội dung</t>
  </si>
  <si>
    <t>điểm chuẩn</t>
  </si>
  <si>
    <t xml:space="preserve">Khối Mầm non </t>
  </si>
  <si>
    <t>Phường 1</t>
  </si>
  <si>
    <t>Phường 2</t>
  </si>
  <si>
    <t>Phường 3</t>
  </si>
  <si>
    <t>Phường 4</t>
  </si>
  <si>
    <t>Phường 5</t>
  </si>
  <si>
    <t>Phường 6</t>
  </si>
  <si>
    <t>Phường 7</t>
  </si>
  <si>
    <t>Phường 8</t>
  </si>
  <si>
    <t>Phường 9</t>
  </si>
  <si>
    <t>Phường 10</t>
  </si>
  <si>
    <t>Phường 11</t>
  </si>
  <si>
    <t>Phường 12</t>
  </si>
  <si>
    <t>Phường 13</t>
  </si>
  <si>
    <t>Phường 14</t>
  </si>
  <si>
    <t>Phường 15</t>
  </si>
  <si>
    <t>Phường 16</t>
  </si>
  <si>
    <t>Quận</t>
  </si>
  <si>
    <t>I</t>
  </si>
  <si>
    <t xml:space="preserve">CÔNG TÁC QUẢN LÝ TÀI CHÍNH </t>
  </si>
  <si>
    <t>Xây dựng dự toán ngân sách.</t>
  </si>
  <si>
    <t>Thực hiện chính sách, chế độ tài chính</t>
  </si>
  <si>
    <t>- Xây dựng và thực hiện Quy chế chi tiêu nội bộ đảm bảo theo quy định</t>
  </si>
  <si>
    <t xml:space="preserve">- Thực hiện theo dõi , cập nhật hệ thống sổ sách, chứng từ kế toán. </t>
  </si>
  <si>
    <t>- Thực hiện các chính sách, chế độ tài chính hiện hành</t>
  </si>
  <si>
    <t>- Công khai dự toán và quyết toán ngân sách</t>
  </si>
  <si>
    <t xml:space="preserve">Tình hình quản lý, sử dụng tài sản công </t>
  </si>
  <si>
    <t>- Thực hiện các quy định về sửa chữa, mua sắm và thanh lý tài sản</t>
  </si>
  <si>
    <t>- Cập nhật sổ sách, quản lý và sử dụng tài sản công.</t>
  </si>
  <si>
    <t xml:space="preserve">Thực hiện kiến nghị Kiểm toán, Thanh tra và Kiểm tra  </t>
  </si>
  <si>
    <t>II</t>
  </si>
  <si>
    <t xml:space="preserve"> CHẾ ĐỘ THÔNG TIN BÁO CÁO </t>
  </si>
  <si>
    <t>Thời gian nộp Quy chế chi tiêu nội bộ</t>
  </si>
  <si>
    <t xml:space="preserve">Báo cáo tài chính </t>
  </si>
  <si>
    <t>a</t>
  </si>
  <si>
    <t>Báo cáo tài chính hàng quý</t>
  </si>
  <si>
    <t>b</t>
  </si>
  <si>
    <t xml:space="preserve">Báo cáo tài chính năm </t>
  </si>
  <si>
    <t>Báo cáo Lao động tiền lương hàng quý, năm</t>
  </si>
  <si>
    <t>Báo cáo thực hiện Nghị định 43 ( sau này là NĐ 16 )- 6 tháng, năm )</t>
  </si>
  <si>
    <t>Báo cáo tình hình quản lý, sử dụng tài sản công</t>
  </si>
  <si>
    <t>Chế độ báo cáo hàng năm</t>
  </si>
  <si>
    <t>Công tác nhập liệu vào phần mềm QLTS</t>
  </si>
  <si>
    <t>Báo cáo đột xuất khác theo yêu cầu</t>
  </si>
  <si>
    <t>Tổng điểm ( I + II )</t>
  </si>
  <si>
    <t xml:space="preserve">*Thuyết minh: </t>
  </si>
  <si>
    <t>I. Về công tác Quản lý tài chính</t>
  </si>
  <si>
    <t>II. Về chế độ thông tin báo cáo</t>
  </si>
  <si>
    <r>
      <rPr>
        <sz val="12.5"/>
        <rFont val="Times New Roman"/>
        <family val="1"/>
      </rPr>
      <t xml:space="preserve">   ỦY BAN NHÂN DÂN QUẬN 11</t>
    </r>
    <r>
      <rPr>
        <b/>
        <sz val="12.5"/>
        <rFont val="Times New Roman"/>
        <family val="1"/>
      </rPr>
      <t xml:space="preserve">                            </t>
    </r>
  </si>
  <si>
    <t xml:space="preserve">PHÒNG TÀI CHÍNH - KẾ HOẠCH                                       </t>
  </si>
  <si>
    <t xml:space="preserve"> Độc lập - Tự do - Hạnh phúc</t>
  </si>
  <si>
    <t>(Khối Tiểu học)</t>
  </si>
  <si>
    <t>Điểm chuẩn</t>
  </si>
  <si>
    <t>Khối Tiểu học</t>
  </si>
  <si>
    <t>Hưng Việt</t>
  </si>
  <si>
    <t>Nguyễn Thi</t>
  </si>
  <si>
    <t>Phùng Hưng</t>
  </si>
  <si>
    <t>P Văn hai</t>
  </si>
  <si>
    <t>Hòa Bình</t>
  </si>
  <si>
    <t>Trần Văn Ơn</t>
  </si>
  <si>
    <t>Âu Cơ</t>
  </si>
  <si>
    <t>Đề Thám</t>
  </si>
  <si>
    <t>LL Quân</t>
  </si>
  <si>
    <t>HH Nguyên</t>
  </si>
  <si>
    <t>N Bá Ngọc</t>
  </si>
  <si>
    <t>Thái Phiên</t>
  </si>
  <si>
    <t>Quyết Thắng</t>
  </si>
  <si>
    <t>Phú Thọ</t>
  </si>
  <si>
    <t>Đại Thành</t>
  </si>
  <si>
    <t>Trưng Trắc</t>
  </si>
  <si>
    <t>L Đ Chinh</t>
  </si>
  <si>
    <t>NT Nhỏ</t>
  </si>
  <si>
    <t>* Thuyết minh</t>
  </si>
  <si>
    <t>(Khối Trung học cơ sở và Giáo dục khác)</t>
  </si>
  <si>
    <t>Khối THCS &amp; Giáo dục khác</t>
  </si>
  <si>
    <t>Chu Văn An</t>
  </si>
  <si>
    <t>Lữ Gia</t>
  </si>
  <si>
    <t>Hậu Giang</t>
  </si>
  <si>
    <t>Ng Văn Phú</t>
  </si>
  <si>
    <t>LQ Đôn</t>
  </si>
  <si>
    <t>Ng Huệ</t>
  </si>
  <si>
    <t>Ng M Hoàng</t>
  </si>
  <si>
    <t>Lê Anh Xuân</t>
  </si>
  <si>
    <t>15 Th 5</t>
  </si>
  <si>
    <t>Bồi dưỡng GD</t>
  </si>
  <si>
    <t>- Thực hiện các chính sách, chế độ tài chính hiện hành.</t>
  </si>
  <si>
    <t>* Thuyết minh:</t>
  </si>
  <si>
    <t>I. Về công tác Quản lý tài chính:</t>
  </si>
  <si>
    <t>II. Về chế độ thông tin báo cáo:</t>
  </si>
  <si>
    <t>- Trường Tiểu học Phùng Hưng: Trừ 2đ (Đơn vị chưa thực hiện đúng quy trình mua sắm, sửa chữa nhỏ, không có phiếu đề xuất các nội dung mua sắm, sửa chữa (-1đ); trích CCTL thiếu (-1đ))</t>
  </si>
  <si>
    <t>- Trường Tiểu học Đại Thành: Trừ 0,5đ (Đơn vị chưa bổ sung nội dung thống nhất mức chia sẻ thu nhập tăng thêm theo NQ03 cho HĐ 68 vào quy chế chi tiêu nội bộ (-0,5đ))</t>
  </si>
  <si>
    <t>- Trường Tiểu học Nguyễn Bá Ngọc: Trừ  1đ (Đơn vị lập một số chứng từ không kèm hóa đơn, sổ quỹ tiền mặt của TQ không có bút toán tồn mỗi ngày, chưa đánh số trang đầy đủ (-0,5đ); quỹ ban ĐDCMHS có một số nội  dung chi không đúng theo quy định (-0,5đ))</t>
  </si>
  <si>
    <t>- Trường Tiểu học Trần Văn Ơn: Trừ 1,5đ (Đơn vị lập một số phiếu thu không kèm biên nhận hoặc chứng từ để làm căn cứ xuất phiếu thu (-0,5đ); quy chế CTNB chưa xây dựng cụ thể cách chia cho các đối tượng trong bộ phận trực tiếp, gián tiếp, chi cho bộ phận trực tiếp cao hơn tỷ lệ đã xây dựng (-0,5đ); quỹ ban ĐDCMHS một số nội dung chi trên 5 triệu chi bằng tiền mặt (-0,5đ))</t>
  </si>
  <si>
    <t>(Đính kèm Tờ trình số         /TTr-TCKH ngày         tháng  năm 2019 của Phòng Tài chính Kế hoạch)</t>
  </si>
  <si>
    <t>TỒNG HỢP CHẤM ĐIỂM THI ĐUA NĂM HỌC 2018-2019</t>
  </si>
  <si>
    <t>- Trường Mầm non Phường 9: Trừ 1đ (Đơn vị trích nguồn CCTL còn thiếu (-1đ))</t>
  </si>
  <si>
    <t>- Trường Mầm non Phường 14: Trừ 1đ (Đơn vị hạch toán chi lệ phí PCCC, sửa thang máy, sửa máy vi tính sai nguồn (-0,5đ); nội dung thu chiết khấu từ hợp đồng cung cấp thực phẩm không đính kèm biên nhận để xác nhận số tiền thu (-0,5đ))</t>
  </si>
  <si>
    <t>- Trường Mầm non Phường 16: Trừ 0,5đ (Đơn vị lập chứng từ chuyển khoản thanh toán cho các Công ty cung cấp dịch vụ chưa chính xác (-0,5đ))</t>
  </si>
  <si>
    <t>- Trường Mầm non Phường 15: Trừ 0,5đ (Đơn vị chưa xây dựng trong quy chế CTNB nội dung mức chi trả cụ thể tiền công phục vụ bán trú và dạy hè cho CB-GV-CNV (-0,5đ))</t>
  </si>
  <si>
    <t>- Trường Mầm non Phường 13: Trừ 1đ (Đơn vị trích nguồn CCTL còn thiếu (-1đ))</t>
  </si>
  <si>
    <t>- Trường Tiểu học Hàn Hải Nguyên: Trừ 1đ (Đơn vị để tồn quỹ tiền mặt quá nhiều (-0,5đ), sổ quỹ tiền mặt thủ quỹ chưa đánh số trang (-0,5đ))</t>
  </si>
  <si>
    <t>- Trường Tiểu học Lê Đình Chinh: Trừ 2đ (Đơn vị chưa hạch toán và theo dõi tiền lãi ngân hàng vào số thu của đơn vị (-0,5đ); chưa thực hiện ghi chép sổ quỹ tiền mặt theo đúng quy định (-05đ); tồn quỹ tiền mặt quá nhiều (-0,5đ); chi hỗ trợ TNTT cho HĐ chờ xét tuyển và HĐ dài hạn không thuộc đối tượng hưởng TNTT theo NQ03 không đúng nguồn (-0,5đ))</t>
  </si>
  <si>
    <t>- Trường Tiểu học Hòa Bình: Trừ 1,5đ (Đơn vị lập chứng từ chưa theo quy định (-0,5đ); quy chế CTNB chưa xây dựng cụ thể định mức chi cho bộ phận trực tiếp, gián tiếp từ nguồn thu, chưa bổ sung nội dung  thống nhất mức chia sẻ chi TNTT theo NQ 03 cho HĐ 68 (-0,5đ); một số nội dung chi từ quỹ Ban ĐDCMHS chưa có chứng từ gốc (-0,5đ))</t>
  </si>
  <si>
    <t>TỔNG HỢP CHẤM ĐIỂM THI ĐUA NĂM HỌC 2018-2019</t>
  </si>
  <si>
    <t>(Đính kèm Tờ trình số         /TTr-TCKH ngày      tháng   năm 2019 của Phòng Tài chính Kế hoạch)</t>
  </si>
  <si>
    <t>- Trường CB 15/5: Trừ 1đ (Đơn vị chưa thực hiện phương thức thanh toán theo TT số 13/2017/TT-BTC (-0,5đ); chưa bổ sung vào quy chế CTNB nội dung chi TNTT theo NQ03 chi HĐ 68 (-0,5đ))</t>
  </si>
  <si>
    <t>Báo cáo thực hiện Nghị định 43 (sau này là NĐ 16)- 6 tháng, năm )</t>
  </si>
  <si>
    <t>- Trường Mầm non Phường 12: Trừ 4,5đ (Đơn vị chưa bổ sung vào quy chế CTNB nội dung hỗ trợ TNTT theo NQ03 cho HĐ 68, chi tăng thu nhập và trích lập các quỹ theo thực tế phát sinh (-0,5đ); chi tăng thu nhập hỗ trợ đời sống cho CB-GV-CNV không qua chênh lệch thu chi theo quy định (-0,5đ); trích nguồn CCTL còn thiếu (-1đ), quyết toán biên lai quý III/2018 trễ (-2,5đ))</t>
  </si>
  <si>
    <t>Trường Mầm non Phường 6: Trừ 2,5đ (Đơn vị quyết toán biên lai trễ quý IV/2018 (-2,5đ))</t>
  </si>
  <si>
    <t>- Trường Mầm non Phường 11: Trừ 1đ (Đơn vị đơn vị cập nhật sổ quỹ tiền mặt của thủ quỹ chưa kịp thời và còn sai sót)</t>
  </si>
  <si>
    <t>- Trường Mầm non Phường 4: Trừ 3đ (Đơn vị xây dựng quy chế năm 2018 chưa đầy đủ các nội dung thu chi (-1đ), thực hiện thanh quyết toán một số khoản chi từ nguồn ngân sách không theo đúng niên độ tài chính (-1đ), chi quỹ ban đại diện cha mẹ học sinh chưa đúng theo quy định tại Thông tư 55 (-1đ))</t>
  </si>
  <si>
    <t xml:space="preserve">- Thực hiện theo dõi, cập nhật hệ thống sổ sách, chứng từ kế toán. </t>
  </si>
  <si>
    <t>- Trường Tiểu học Đề Thám: Trừ 1đ (Đơn vị không ghi chép sổ quỹ để theo dõi các khoản thu chi quỹ CMHS (-0,5đ); sổ quỹ tiền mặt của thủ quỹ chưa đánh hết số trang, số tồn quỹ cuối tháng chưa ghi số tiền bằng chữ (-0,5đ)).</t>
  </si>
  <si>
    <t>- Trường Tiểu học Âu Cơ: Trừ 10,5đ (Đơn vị chưa đánh số trang và chưa cập nhật sổ quỹ tiền mặt của thủ quỹ kịp thời (-1đ), đơn vị hạch toán thu chi trên sổ sách không phản ánh đúng và kịp thời tình hình thực tế của đơn vị (-1đ), đơn vị không thường xuyên kiểm tra, đối chiếu số dư tiền mặt, tiền gửi với số dư các nguồn thu theo sổ sách (-1đ), đơn vị chưa hoàn tất công tác khóa sổ kế toán tại thời điểm kiểm tra (-1đ), chưa điều chỉnh quy chế chi tiêu nội bộ theo thực tế phát sinh (-0,5đ), trích cải cách tiền lương thiếu (-1đ), chưa thực hiện đầy đủ và khắc phục các kiến nghị của kiểm toán (-5đ)).</t>
  </si>
  <si>
    <t>- Trường Tiểu học Nguyễn Thị Nhỏ: Trừ 8đ (Đơn vị chưa hoàn tất sổ sách và chứng từ kế toán tại thời điểm kiểm tra theo Kế hoạch (-1đ), Chưa thực hiện đúng quy trình về quản lý tiền mặt tại đơn vị (-2đ), chưa thường xuyên đối chiếu giữa thủ quỹ và kế toán (-1đ), quyết toán biên lai trễ quý III/2018 và quý IV/2018 (-5đ)</t>
  </si>
  <si>
    <t xml:space="preserve">- Trường Tiểu học Thái Phiên: Trừ 44đ  (Đơn vị thực hiện sai quy định về kiêm nhiệm của kế toán (-1đ), Chưa thường xuyên đối chiếu giữa thủ quỹ và kế toán (-1đ), lập, lưu trữ chứng từ kế toán chưa đúng quy định (-5đ), không sử dụng hóa đơn đỏ để thanh toán các nội dung trên 200.000đ (-1đ), để tồn quỹ tiền mặt quá nhiều (-1đ), không cân đối thu chi trước khi thực hiện chi nên số dư cuối kỳ một số nguồn thu bị âm (-1đ), quản lý và sử dụng biên lai không đúng quy định (-10đ), Xây dựng và thực hiện quy chế chi tiêu nội bộ chưa đúng quy định (-10đ), Trích cải cách tiền lương thiếu (-1đ), chi phụ cấp thêm giờ nhưng không có bảng chấm công theo quy định (-1đ), sử dụng nguồn thu hộ, chi hộ để chi lương không đúng quy định (-2đ), Chưa thực hiện công khai quyết toán, dự toán đầy đủ (-10đ). </t>
  </si>
  <si>
    <t xml:space="preserve">- Trường Tiểu học Hưng Việt: Trừ 5đ (Đơn vị theo dõi chứng từ chưa đúng quy định (-0,5đ); số tồn quỹ tiền mặt cuối tháng không ghi số tiền bằng chữ, chưa hạch toán kịp thời số thu theo biên lai thu tiền của học sinh (-1,5 đ); quỹ ban ĐDCMHS theo dõi chung với nguồn tài trợ (-0,5đ), quyết toán biên lai quý III/2018 trễ (-2,5đ)) </t>
  </si>
  <si>
    <t>- Trường Tiểu học Quyết Thắng: Trừ  8,5đ (Đơn vị thực hiện lập, theo dõi và bảo quản chứng từ kế toán chưa đúng theo quy định (-1đ), ghi chép sổ quỹ tiền mặt chưa đúng (-0,5đ); chưa có phụ lục điều chỉnh cách chia tăng thu nhập và tỷ lệ trích lập các quỹ theo thực tế phát sinh (-0,5đ); quỹ ban ĐDCMHS có một số nội dung chi không đúng theo quy định (-0,5đ); không sử dụng biên lai tài chính thu tiền BHYT, BHTN học sinh, tiền ăn, tiền nước uống, ... (-1đ), quyết toán biên lai trễ quý III/2018 và quý IV/2018 (-5đ))</t>
  </si>
  <si>
    <t>- Trường Tiểu học Phạm Văn Hai: Trừ 4,5đ (Đơn vị  hạch toán chưa chính xác số và ngày chứng từ theo chứng từ ghi sổ  (-0,5đ); chưa có bổ sung điều chỉnh quy chế CTNB theo thực tế phát sinh (-0,5đ); trích nguồn CCTL còn thiếu (-1đ), quyết toán biên lai trễ quý IV/2018 (-2,5đ))</t>
  </si>
  <si>
    <t>- Trường Tiểu học Quyết Thắng: Trừ 1đ (Chưa nộp quy chế chi tiêu nội bộ năm 2019 (-1đ))</t>
  </si>
  <si>
    <t>- Trường Tiểu học Lạc Long Quân: Trừ 6đ (Đơn vị ghi chép sổ quỹ tiền mặt chưa đúng quy định (-0,5đ); lập và theo dõi và bảo quản chứng từ kế toán chưa đúng quy định (-1đ); quy chế CTNB chưa xây dựng chi tiết định mức chi cho đối tượng chi thanh toán từ nguồn thu và chưa điều chỉnh theo số thực tế phát sinh cuối năm (-0,5đ); nội dung trên chứng từ thu chi quỹ ban ĐDCMHS chưa đúng quy định (-0,5đ); nguồn CCTL năm 2018 trích thiếu (-1đ), quyết toán biên lai trễ quý III/2018 (-2,5đ)).</t>
  </si>
  <si>
    <t>(Đính kèm Tờ trình số       /TTr-TCKH ngày       tháng       năm 2019 của Phòng Tài chính Kế hoạch )</t>
  </si>
  <si>
    <t>- Trường THCS Hậu Giang: Trừ 0,5đ (Hạch toán thiếu nguồn CCTL tại thời điểm kiểm tra (-0,5đ)).</t>
  </si>
  <si>
    <t>- Trường THCS Lê Quý Đôn: Trừ 0,5đ (Hạch toán số thứ tự chứng từ một số chứng từ chưa đúng quy định (-0,5đ))</t>
  </si>
  <si>
    <t>- Trường THCS Lê Anh Xuân: Trừ 10đ (Năm học 2018-2019, đơn vị bị thanh tra theo đơn khiếu nại, tố cáo (-10đ)).</t>
  </si>
  <si>
    <t>- Trường THCS Phú Thọ: Trừ 1đ (Đơn vị trích cải cách tiền lương còn thiếu (-1đ))</t>
  </si>
  <si>
    <t>- Trường THCS Chu Văn An: Trừ 5đ (Đơn vị chưa hoàn tất số liệu quyết toán tại thời điểm kiểm tra (-1đ), chưa điều chỉnh quy chế CTNB theo thực tế phát sinh (-0,5đ), trích cải cách tiền lương thiếu (-1đ), quyết toán biên lai trễ quý IV/2018 (-2,5đ)).</t>
  </si>
  <si>
    <t>- Trường THCS Lữ Gia: Trừ 3,5đ (Một số chứng từ thiếu chữ ký các đối tượng có liên quan (-0,5đ); biên lai thu tiền thiếu chữ ký phụ huynh học sinh (-0,5đ), quyết toán biên lai trễ quý IV/2018 (-2,5đ)).</t>
  </si>
  <si>
    <t>- Trường THCS Nguyễn Văn Phú: Trừ 5,5đ (Đơn vị chưa hoàn tất số liệu quyết toán tại thời điểm kiểm tra (-1đ); trích cải cách tiền lương thiếu (-1đ); hạch toán một số nguồn thu chưa đúng quy định (-1đ), quyết toán biên lai trễ quý IV/2018 (-2,5đ)).</t>
  </si>
  <si>
    <t>- Trường THCS Nguyễn Minh Hoàng: Trừ 6đ (Đơn vị chưa nộp quy chế chi tiêu nội bộ (-1đ), báo cáo tình hình quản lý, sử dụng tài sản công không đầy đủ nội dung theo yêu cầu (-5đ))</t>
  </si>
  <si>
    <t>- Trường THCS Lê Anh Xuân: Trừ 6đ (Đơn vị chưa nộp quy chế chi tiêu nội bộ (-1đ), báo cáo tình hình quản lý, sử dụng tài sản công không đầy đủ nội dung theo yêu cầu (-5đ)</t>
  </si>
  <si>
    <t>- Trường THCS Phú Thọ: Trừ 6đ (Đơn vị chưa nộp quy chế chi tiêu nội bộ (-1đ), báo cáo tình hình quản lý, sử dụng tài sản công không đầy đủ nội dung theo yêu cầu (-5đ))</t>
  </si>
  <si>
    <t>- Trường Bồi dưỡng giáo dục: Trừ 6đ (Đơn vị chưa nộp quy chế chi tiêu nội bộ (-1đ), báo cáo tình hình quản lý, sử dụng tài sản công không đầy đủ nội dung theo yêu cầu (-5đ))</t>
  </si>
  <si>
    <t>- Trường THCS Chu Văn An: Trừ 6đ (Đơn vị chưa nộp quy chế chi tiêu nội bộ (-1đ), báo cáo tình hình quản lý, sử dụng tài sản công không đầy đủ nội dung theo yêu cầu (-5đ)).</t>
  </si>
  <si>
    <t>- Trường THCS Ng Văn Phú: Trừ 16đ (Đơn vị chưa nộp quy chế chi tiêu nội bộ (-1đ), chưa nộp báo cáo tình hình quản lý, sử dụng tài sản công (-15đ)).</t>
  </si>
  <si>
    <t>- Trường Tiểu học Phạm Văn Hai: Trừ 5đ (báo cáo tình hình quản lý, sử dụng tài sản công không đầy đủ nội dung theo yêu cầu (-5đ))</t>
  </si>
  <si>
    <t>- Trường Tiểu học Âu Cơ: Trừ 16đ (Chưa nộp quy chế chi tiêu nội bộ năm 2019 (-1đ), chưa nộp báo cáo tình hình quản lý, sử dụng tài sản công (-15đ))</t>
  </si>
  <si>
    <t>- Trường Tiều học Lạc Long Quận: Trừ 15đ (chưa nộp báo cáo tình hình quản lý, sử dụng tài sản công (-15đ))</t>
  </si>
  <si>
    <t>- Trường Tiểu học Hàn Hải Nguyên: Trừ 5đ (báo cáo tình hình quản lý, sử dụng tài sản công không đầy đủ nội dung theo yêu cầu (-5đ))</t>
  </si>
  <si>
    <t>- Trường Tiểu học Phú Thọ: Trừ 5đ (báo cáo tình hình quản lý, sử dụng tài sản công không đầy đủ nội dung theo yêu cầu (-5đ))</t>
  </si>
  <si>
    <t>- Trường Tiểu học Thái Phiên: Trừ 6đ (Chưa nộp quy chế chi tiêu nội bộ năm 2019 (-1đ), báo cáo tình hình quản lý, sử dụng tài sản công không đầy đủ nội dung theo yêu cầu (-5đ))</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</si>
</sst>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20" x14ac:knownFonts="1">
    <font>
      <sz val="10"/>
      <name val="Arial"/>
    </font>
    <font>
      <sz val="10"/>
      <name val="Arial"/>
      <family val="2"/>
    </font>
    <font>
      <b/>
      <sz val="12.5"/>
      <name val="Times New Roman"/>
      <family val="1"/>
    </font>
    <font>
      <sz val="12.5"/>
      <name val="Times New Roman"/>
      <family val="1"/>
    </font>
    <font>
      <b/>
      <sz val="12.5"/>
      <name val="Times New Roman"/>
      <family val="1"/>
      <charset val="163"/>
    </font>
    <font>
      <b/>
      <i/>
      <sz val="12.5"/>
      <name val="Times New Roman"/>
      <family val="1"/>
    </font>
    <font>
      <b/>
      <sz val="14"/>
      <name val="Times New Roman"/>
      <family val="1"/>
    </font>
    <font>
      <sz val="10"/>
      <name val="Times New Roman"/>
      <family val="1"/>
    </font>
    <font>
      <b/>
      <i/>
      <sz val="14"/>
      <name val="Times New Roman"/>
      <family val="1"/>
      <charset val="163"/>
    </font>
    <font>
      <i/>
      <sz val="13"/>
      <name val="Times New Roman"/>
      <family val="1"/>
      <charset val="163"/>
    </font>
    <font>
      <sz val="13"/>
      <name val="Times New Roman"/>
      <family val="1"/>
    </font>
    <font>
      <b/>
      <sz val="9"/>
      <name val="Times New Roman"/>
      <family val="1"/>
    </font>
    <font>
      <b/>
      <sz val="9"/>
      <name val="Times New Roman"/>
      <family val="1"/>
      <charset val="163"/>
    </font>
    <font>
      <sz val="9"/>
      <name val="Times New Roman"/>
      <family val="1"/>
    </font>
    <font>
      <b/>
      <sz val="12"/>
      <name val="Times New Roman"/>
      <family val="1"/>
    </font>
    <font>
      <sz val="12"/>
      <name val="Times New Roman"/>
      <family val="1"/>
    </font>
    <font>
      <b/>
      <u/>
      <sz val="10"/>
      <name val="Times New Roman"/>
      <family val="1"/>
      <charset val="163"/>
    </font>
    <font>
      <b/>
      <sz val="10"/>
      <name val="Times New Roman"/>
      <family val="1"/>
      <charset val="163"/>
    </font>
    <font>
      <b/>
      <sz val="10"/>
      <name val="Times New Roman"/>
      <family val="1"/>
    </font>
    <font>
      <b/>
      <sz val="12"/>
      <name val="Times New Roman"/>
      <family val="1"/>
      <charset val="16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3" fillId="0" borderId="0" xfId="0" applyFont="1" applyAlignment="1">
      <alignment horizontal="center" vertical="center" wrapText="1"/>
    </xf>
    <xf numFmtId="0" fontId="5" fillId="0" borderId="0" xfId="0" applyFont="1" applyAlignment="1">
      <alignment horizontal="right"/>
    </xf>
    <xf numFmtId="0" fontId="6" fillId="0" borderId="0" xfId="0" applyFont="1" applyAlignment="1"/>
    <xf numFmtId="0" fontId="7" fillId="0" borderId="0" xfId="0" applyFont="1"/>
    <xf numFmtId="0" fontId="10" fillId="0" borderId="0" xfId="0" applyFont="1" applyAlignment="1">
      <alignment horizontal="center"/>
    </xf>
    <xf numFmtId="0" fontId="7" fillId="0" borderId="0" xfId="0" applyFont="1" applyAlignment="1">
      <alignment horizontal="center" vertical="center" wrapText="1"/>
    </xf>
    <xf numFmtId="0" fontId="7" fillId="0" borderId="0" xfId="0" applyFont="1" applyFill="1"/>
    <xf numFmtId="0" fontId="12" fillId="0"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1" xfId="0" quotePrefix="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3" fillId="0" borderId="1" xfId="0" quotePrefix="1" applyFont="1" applyBorder="1" applyAlignment="1">
      <alignment horizontal="left" vertical="center" wrapText="1"/>
    </xf>
    <xf numFmtId="0" fontId="13" fillId="0" borderId="1" xfId="0" applyFont="1" applyBorder="1" applyAlignment="1">
      <alignment horizontal="center" wrapText="1"/>
    </xf>
    <xf numFmtId="0" fontId="13" fillId="0" borderId="1" xfId="0" quotePrefix="1" applyFont="1" applyFill="1" applyBorder="1" applyAlignment="1">
      <alignment horizontal="lef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left" vertical="center" wrapText="1"/>
    </xf>
    <xf numFmtId="1" fontId="7" fillId="0" borderId="0" xfId="0" applyNumberFormat="1" applyFont="1" applyFill="1"/>
    <xf numFmtId="0" fontId="11" fillId="0" borderId="1" xfId="0" applyFont="1" applyFill="1" applyBorder="1" applyAlignment="1">
      <alignment horizontal="center" vertical="center" wrapText="1"/>
    </xf>
    <xf numFmtId="0" fontId="14" fillId="0" borderId="0" xfId="0" applyFont="1" applyFill="1"/>
    <xf numFmtId="0" fontId="14" fillId="0" borderId="0" xfId="0" applyFont="1"/>
    <xf numFmtId="0" fontId="13" fillId="0" borderId="1" xfId="0" applyFont="1" applyFill="1" applyBorder="1" applyAlignment="1">
      <alignment horizontal="left" vertical="center" wrapText="1"/>
    </xf>
    <xf numFmtId="0" fontId="15" fillId="0" borderId="0" xfId="0" applyFont="1" applyFill="1"/>
    <xf numFmtId="0" fontId="1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Fill="1" applyBorder="1" applyAlignment="1">
      <alignment horizontal="center" wrapText="1"/>
    </xf>
    <xf numFmtId="0" fontId="15" fillId="0" borderId="0" xfId="0" applyFont="1"/>
    <xf numFmtId="0" fontId="7" fillId="0" borderId="0" xfId="0" applyFont="1" applyBorder="1"/>
    <xf numFmtId="164" fontId="3" fillId="0" borderId="0" xfId="1" applyNumberFormat="1" applyFont="1" applyAlignment="1">
      <alignment horizontal="center" vertical="center" wrapText="1"/>
    </xf>
    <xf numFmtId="0" fontId="3" fillId="3" borderId="0" xfId="0" applyFont="1" applyFill="1" applyAlignment="1">
      <alignment horizontal="center" vertical="center" wrapText="1"/>
    </xf>
    <xf numFmtId="0" fontId="10" fillId="0" borderId="0" xfId="0" applyFont="1" applyAlignment="1"/>
    <xf numFmtId="164" fontId="7" fillId="0" borderId="0" xfId="1" applyNumberFormat="1" applyFont="1" applyAlignment="1">
      <alignment horizontal="center" vertical="center" wrapText="1"/>
    </xf>
    <xf numFmtId="0" fontId="7"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0" fontId="7" fillId="0" borderId="0" xfId="0" applyFont="1" applyAlignment="1">
      <alignment vertical="center"/>
    </xf>
    <xf numFmtId="4" fontId="11" fillId="0" borderId="2" xfId="1" applyNumberFormat="1" applyFont="1" applyFill="1" applyBorder="1" applyAlignment="1">
      <alignment horizontal="right" vertical="center" wrapText="1"/>
    </xf>
    <xf numFmtId="4" fontId="11" fillId="0" borderId="1" xfId="1" applyNumberFormat="1" applyFont="1" applyFill="1" applyBorder="1" applyAlignment="1">
      <alignment horizontal="right" vertical="center"/>
    </xf>
    <xf numFmtId="4" fontId="13" fillId="0" borderId="1" xfId="1" applyNumberFormat="1" applyFont="1" applyFill="1" applyBorder="1" applyAlignment="1">
      <alignment horizontal="right" vertical="center"/>
    </xf>
    <xf numFmtId="4" fontId="11" fillId="0" borderId="2" xfId="1" applyNumberFormat="1" applyFont="1" applyFill="1" applyBorder="1" applyAlignment="1">
      <alignment vertical="center" wrapText="1"/>
    </xf>
    <xf numFmtId="4" fontId="11" fillId="0" borderId="1" xfId="0" applyNumberFormat="1" applyFont="1" applyFill="1" applyBorder="1" applyAlignment="1">
      <alignment vertical="center" wrapText="1"/>
    </xf>
    <xf numFmtId="4" fontId="11" fillId="0" borderId="1" xfId="1" applyNumberFormat="1" applyFont="1" applyFill="1" applyBorder="1" applyAlignment="1">
      <alignment vertical="center"/>
    </xf>
    <xf numFmtId="4" fontId="13" fillId="0" borderId="1" xfId="1" applyNumberFormat="1" applyFont="1" applyFill="1" applyBorder="1" applyAlignment="1">
      <alignment vertical="center"/>
    </xf>
    <xf numFmtId="0" fontId="16" fillId="0" borderId="0" xfId="0" applyFont="1" applyAlignment="1">
      <alignment vertical="center"/>
    </xf>
    <xf numFmtId="0" fontId="17" fillId="0" borderId="0" xfId="0" applyFont="1" applyAlignment="1">
      <alignment vertical="center"/>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lignment vertical="center" wrapText="1"/>
    </xf>
    <xf numFmtId="4" fontId="13" fillId="0" borderId="1" xfId="0" applyNumberFormat="1" applyFont="1" applyFill="1" applyBorder="1" applyAlignment="1">
      <alignment vertical="center"/>
    </xf>
    <xf numFmtId="4" fontId="11" fillId="0" borderId="1" xfId="0" applyNumberFormat="1" applyFont="1" applyFill="1" applyBorder="1" applyAlignment="1">
      <alignment vertical="center"/>
    </xf>
    <xf numFmtId="4" fontId="11" fillId="2" borderId="2" xfId="0" applyNumberFormat="1" applyFont="1" applyFill="1" applyBorder="1" applyAlignment="1">
      <alignment vertical="center" wrapText="1"/>
    </xf>
    <xf numFmtId="4" fontId="11" fillId="2" borderId="1" xfId="0" applyNumberFormat="1" applyFont="1" applyFill="1" applyBorder="1" applyAlignment="1">
      <alignment vertical="center" wrapText="1"/>
    </xf>
    <xf numFmtId="4" fontId="11" fillId="0" borderId="1" xfId="0" applyNumberFormat="1" applyFont="1" applyBorder="1" applyAlignment="1">
      <alignment vertical="center"/>
    </xf>
    <xf numFmtId="4" fontId="13" fillId="0" borderId="1" xfId="0" applyNumberFormat="1" applyFont="1" applyBorder="1" applyAlignment="1">
      <alignment vertical="center"/>
    </xf>
    <xf numFmtId="4" fontId="11" fillId="0" borderId="2" xfId="0" applyNumberFormat="1" applyFont="1" applyFill="1" applyBorder="1" applyAlignment="1">
      <alignment vertical="center" wrapText="1"/>
    </xf>
    <xf numFmtId="0" fontId="18"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wrapText="1"/>
    </xf>
    <xf numFmtId="0" fontId="7" fillId="0" borderId="0" xfId="0" quotePrefix="1" applyFont="1" applyFill="1" applyAlignment="1">
      <alignment vertical="center"/>
    </xf>
    <xf numFmtId="4" fontId="7" fillId="0" borderId="0" xfId="0" applyNumberFormat="1" applyFont="1" applyAlignment="1">
      <alignment horizontal="center" vertical="center" wrapText="1"/>
    </xf>
    <xf numFmtId="0" fontId="18" fillId="0" borderId="0" xfId="0" applyFont="1" applyFill="1" applyAlignment="1">
      <alignment vertical="center" wrapText="1"/>
    </xf>
    <xf numFmtId="164" fontId="13" fillId="0" borderId="1" xfId="1" applyNumberFormat="1" applyFont="1" applyFill="1" applyBorder="1" applyAlignment="1">
      <alignment horizontal="center" vertical="center"/>
    </xf>
    <xf numFmtId="164" fontId="11" fillId="0" borderId="2"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xf>
    <xf numFmtId="0" fontId="7" fillId="0" borderId="0" xfId="0" quotePrefix="1" applyFont="1" applyFill="1" applyAlignment="1">
      <alignment horizontal="left" vertical="center" wrapText="1"/>
    </xf>
    <xf numFmtId="43" fontId="11" fillId="0" borderId="1" xfId="1" applyFont="1" applyFill="1" applyBorder="1" applyAlignment="1">
      <alignment horizontal="center" vertical="center"/>
    </xf>
    <xf numFmtId="164" fontId="7" fillId="0" borderId="0" xfId="1" applyNumberFormat="1" applyFont="1" applyFill="1" applyAlignment="1">
      <alignment horizontal="center" vertical="center" wrapText="1"/>
    </xf>
    <xf numFmtId="0" fontId="18" fillId="0" borderId="0" xfId="0" applyFont="1" applyFill="1"/>
    <xf numFmtId="43" fontId="13" fillId="0" borderId="1" xfId="1" applyFont="1" applyFill="1" applyBorder="1" applyAlignment="1">
      <alignment horizontal="center" vertical="center"/>
    </xf>
    <xf numFmtId="0" fontId="7" fillId="0" borderId="0" xfId="0" quotePrefix="1" applyFont="1" applyFill="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0" xfId="0" quotePrefix="1" applyFont="1" applyFill="1" applyAlignment="1">
      <alignment horizontal="left" vertical="center"/>
    </xf>
    <xf numFmtId="0" fontId="19" fillId="0" borderId="0" xfId="0" applyFont="1" applyAlignment="1">
      <alignment horizontal="center" vertical="center" wrapText="1"/>
    </xf>
    <xf numFmtId="0" fontId="7" fillId="0" borderId="0" xfId="0" quotePrefix="1" applyFont="1" applyFill="1" applyBorder="1" applyAlignment="1">
      <alignment horizontal="left" vertical="center" wrapText="1"/>
    </xf>
    <xf numFmtId="0" fontId="7" fillId="0" borderId="0" xfId="0" quotePrefix="1"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0" xfId="0" applyFont="1" applyAlignment="1">
      <alignment horizontal="center" vertical="center" wrapText="1"/>
    </xf>
    <xf numFmtId="0" fontId="7" fillId="0" borderId="0" xfId="0" quotePrefix="1" applyFont="1" applyAlignment="1">
      <alignment horizontal="left" vertical="center" wrapText="1"/>
    </xf>
    <xf numFmtId="0" fontId="7" fillId="0" borderId="0" xfId="0" quotePrefix="1" applyFont="1" applyAlignment="1">
      <alignment horizontal="left" vertical="center"/>
    </xf>
    <xf numFmtId="0" fontId="16" fillId="0" borderId="0" xfId="0" applyFont="1" applyFill="1" applyAlignment="1">
      <alignment vertical="center"/>
    </xf>
    <xf numFmtId="0" fontId="17" fillId="0" borderId="0" xfId="0" applyFont="1" applyFill="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57150</xdr:rowOff>
    </xdr:from>
    <xdr:to>
      <xdr:col>1</xdr:col>
      <xdr:colOff>1343025</xdr:colOff>
      <xdr:row>2</xdr:row>
      <xdr:rowOff>57150</xdr:rowOff>
    </xdr:to>
    <xdr:cxnSp macro="">
      <xdr:nvCxnSpPr>
        <xdr:cNvPr id="2" name="Straight Connector 1"/>
        <xdr:cNvCxnSpPr/>
      </xdr:nvCxnSpPr>
      <xdr:spPr>
        <a:xfrm>
          <a:off x="657225" y="485775"/>
          <a:ext cx="10858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xdr:colOff>
      <xdr:row>2</xdr:row>
      <xdr:rowOff>38100</xdr:rowOff>
    </xdr:from>
    <xdr:to>
      <xdr:col>12</xdr:col>
      <xdr:colOff>0</xdr:colOff>
      <xdr:row>2</xdr:row>
      <xdr:rowOff>38100</xdr:rowOff>
    </xdr:to>
    <xdr:cxnSp macro="">
      <xdr:nvCxnSpPr>
        <xdr:cNvPr id="3" name="Straight Connector 2"/>
        <xdr:cNvCxnSpPr/>
      </xdr:nvCxnSpPr>
      <xdr:spPr>
        <a:xfrm>
          <a:off x="6524625" y="466725"/>
          <a:ext cx="1933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xdr:row>
      <xdr:rowOff>28575</xdr:rowOff>
    </xdr:from>
    <xdr:to>
      <xdr:col>1</xdr:col>
      <xdr:colOff>1495425</xdr:colOff>
      <xdr:row>2</xdr:row>
      <xdr:rowOff>28575</xdr:rowOff>
    </xdr:to>
    <xdr:cxnSp macro="">
      <xdr:nvCxnSpPr>
        <xdr:cNvPr id="2" name="Straight Connector 1"/>
        <xdr:cNvCxnSpPr/>
      </xdr:nvCxnSpPr>
      <xdr:spPr>
        <a:xfrm>
          <a:off x="571500" y="571500"/>
          <a:ext cx="128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247650</xdr:colOff>
      <xdr:row>2</xdr:row>
      <xdr:rowOff>28575</xdr:rowOff>
    </xdr:from>
    <xdr:to>
      <xdr:col>18</xdr:col>
      <xdr:colOff>276225</xdr:colOff>
      <xdr:row>2</xdr:row>
      <xdr:rowOff>28575</xdr:rowOff>
    </xdr:to>
    <xdr:cxnSp macro="">
      <xdr:nvCxnSpPr>
        <xdr:cNvPr id="3" name="Straight Connector 2"/>
        <xdr:cNvCxnSpPr/>
      </xdr:nvCxnSpPr>
      <xdr:spPr>
        <a:xfrm>
          <a:off x="8077200" y="571500"/>
          <a:ext cx="1857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2</xdr:row>
      <xdr:rowOff>57150</xdr:rowOff>
    </xdr:from>
    <xdr:to>
      <xdr:col>1</xdr:col>
      <xdr:colOff>1171575</xdr:colOff>
      <xdr:row>2</xdr:row>
      <xdr:rowOff>58738</xdr:rowOff>
    </xdr:to>
    <xdr:cxnSp macro="">
      <xdr:nvCxnSpPr>
        <xdr:cNvPr id="2" name="Straight Connector 1"/>
        <xdr:cNvCxnSpPr/>
      </xdr:nvCxnSpPr>
      <xdr:spPr>
        <a:xfrm>
          <a:off x="619125" y="485775"/>
          <a:ext cx="9144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xdr:row>
      <xdr:rowOff>38100</xdr:rowOff>
    </xdr:from>
    <xdr:to>
      <xdr:col>17</xdr:col>
      <xdr:colOff>257175</xdr:colOff>
      <xdr:row>2</xdr:row>
      <xdr:rowOff>38100</xdr:rowOff>
    </xdr:to>
    <xdr:cxnSp macro="">
      <xdr:nvCxnSpPr>
        <xdr:cNvPr id="3" name="Straight Connector 2"/>
        <xdr:cNvCxnSpPr/>
      </xdr:nvCxnSpPr>
      <xdr:spPr>
        <a:xfrm>
          <a:off x="7343775" y="466725"/>
          <a:ext cx="1857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0"/>
  <sheetViews>
    <sheetView topLeftCell="A31" workbookViewId="0">
      <selection activeCell="G13" sqref="G13"/>
    </sheetView>
  </sheetViews>
  <sheetFormatPr defaultRowHeight="12.75" x14ac:dyDescent="0.2"/>
  <cols>
    <col min="1" max="1" width="6" style="6" customWidth="1"/>
    <col min="2" max="2" width="33" style="6" customWidth="1"/>
    <col min="3" max="3" width="9" style="6" customWidth="1"/>
    <col min="4" max="5" width="9.28515625" style="8" customWidth="1"/>
    <col min="6" max="6" width="9.28515625" style="41" customWidth="1"/>
    <col min="7" max="7" width="10" style="8" customWidth="1"/>
    <col min="8" max="8" width="9.28515625" style="42" customWidth="1"/>
    <col min="9" max="9" width="9.28515625" style="8" customWidth="1"/>
    <col min="10" max="10" width="10.42578125" style="8" customWidth="1"/>
    <col min="11" max="11" width="10" style="8" customWidth="1"/>
    <col min="12" max="13" width="9.28515625" style="8" customWidth="1"/>
    <col min="14" max="14" width="10.28515625" style="8" customWidth="1"/>
    <col min="15" max="16384" width="9.140625" style="6"/>
  </cols>
  <sheetData>
    <row r="1" spans="1:20" s="2" customFormat="1" ht="16.5" x14ac:dyDescent="0.25">
      <c r="A1" s="1" t="s">
        <v>57</v>
      </c>
      <c r="D1" s="3"/>
      <c r="E1" s="3"/>
      <c r="F1" s="38"/>
      <c r="G1" s="3"/>
      <c r="H1" s="39"/>
      <c r="I1" s="79" t="s">
        <v>1</v>
      </c>
      <c r="J1" s="79"/>
      <c r="K1" s="79"/>
      <c r="L1" s="79"/>
      <c r="M1" s="79"/>
      <c r="N1" s="3"/>
    </row>
    <row r="2" spans="1:20" s="2" customFormat="1" ht="17.25" x14ac:dyDescent="0.3">
      <c r="A2" s="1" t="s">
        <v>58</v>
      </c>
      <c r="C2" s="4"/>
      <c r="D2" s="3"/>
      <c r="E2" s="3"/>
      <c r="F2" s="38"/>
      <c r="G2" s="3"/>
      <c r="H2" s="39"/>
      <c r="I2" s="79" t="s">
        <v>59</v>
      </c>
      <c r="J2" s="79"/>
      <c r="K2" s="79"/>
      <c r="L2" s="79"/>
      <c r="M2" s="79"/>
      <c r="N2" s="3"/>
    </row>
    <row r="4" spans="1:20" ht="18.75" x14ac:dyDescent="0.3">
      <c r="A4" s="80" t="s">
        <v>112</v>
      </c>
      <c r="B4" s="80"/>
      <c r="C4" s="80"/>
      <c r="D4" s="80"/>
      <c r="E4" s="80"/>
      <c r="F4" s="80"/>
      <c r="G4" s="80"/>
      <c r="H4" s="80"/>
      <c r="I4" s="80"/>
      <c r="J4" s="80"/>
      <c r="K4" s="80"/>
      <c r="L4" s="80"/>
      <c r="M4" s="80"/>
      <c r="N4" s="80"/>
    </row>
    <row r="5" spans="1:20" ht="19.5" x14ac:dyDescent="0.35">
      <c r="A5" s="81" t="s">
        <v>82</v>
      </c>
      <c r="B5" s="81"/>
      <c r="C5" s="81"/>
      <c r="D5" s="81"/>
      <c r="E5" s="81"/>
      <c r="F5" s="81"/>
      <c r="G5" s="81"/>
      <c r="H5" s="81"/>
      <c r="I5" s="81"/>
      <c r="J5" s="81"/>
      <c r="K5" s="81"/>
      <c r="L5" s="81"/>
      <c r="M5" s="81"/>
      <c r="N5" s="81"/>
    </row>
    <row r="6" spans="1:20" ht="16.5" customHeight="1" x14ac:dyDescent="0.25">
      <c r="A6" s="82" t="s">
        <v>113</v>
      </c>
      <c r="B6" s="82"/>
      <c r="C6" s="82"/>
      <c r="D6" s="82"/>
      <c r="E6" s="82"/>
      <c r="F6" s="82"/>
      <c r="G6" s="82"/>
      <c r="H6" s="82"/>
      <c r="I6" s="82"/>
      <c r="J6" s="82"/>
      <c r="K6" s="82"/>
      <c r="L6" s="82"/>
      <c r="M6" s="82"/>
      <c r="N6" s="82"/>
      <c r="O6" s="40"/>
      <c r="P6" s="40"/>
      <c r="Q6" s="40"/>
      <c r="R6" s="40"/>
      <c r="S6" s="40"/>
      <c r="T6" s="40"/>
    </row>
    <row r="7" spans="1:20" ht="16.5" customHeight="1" x14ac:dyDescent="0.25">
      <c r="A7" s="7"/>
      <c r="B7" s="7"/>
      <c r="C7" s="7"/>
    </row>
    <row r="8" spans="1:20" ht="16.5" customHeight="1" x14ac:dyDescent="0.2">
      <c r="A8" s="83" t="s">
        <v>6</v>
      </c>
      <c r="B8" s="83" t="s">
        <v>7</v>
      </c>
      <c r="C8" s="83" t="s">
        <v>61</v>
      </c>
      <c r="D8" s="84" t="s">
        <v>83</v>
      </c>
      <c r="E8" s="84"/>
      <c r="F8" s="84"/>
      <c r="G8" s="84"/>
      <c r="H8" s="84"/>
      <c r="I8" s="84"/>
      <c r="J8" s="84"/>
      <c r="K8" s="84"/>
      <c r="L8" s="84"/>
      <c r="M8" s="84"/>
      <c r="N8" s="84"/>
    </row>
    <row r="9" spans="1:20" ht="27" customHeight="1" x14ac:dyDescent="0.2">
      <c r="A9" s="83"/>
      <c r="B9" s="83"/>
      <c r="C9" s="83"/>
      <c r="D9" s="43" t="s">
        <v>84</v>
      </c>
      <c r="E9" s="43" t="s">
        <v>85</v>
      </c>
      <c r="F9" s="44" t="s">
        <v>86</v>
      </c>
      <c r="G9" s="10" t="s">
        <v>87</v>
      </c>
      <c r="H9" s="43" t="s">
        <v>88</v>
      </c>
      <c r="I9" s="43" t="s">
        <v>89</v>
      </c>
      <c r="J9" s="43" t="s">
        <v>90</v>
      </c>
      <c r="K9" s="43" t="s">
        <v>91</v>
      </c>
      <c r="L9" s="10" t="s">
        <v>76</v>
      </c>
      <c r="M9" s="43" t="s">
        <v>92</v>
      </c>
      <c r="N9" s="43" t="s">
        <v>93</v>
      </c>
    </row>
    <row r="10" spans="1:20" ht="31.5" customHeight="1" x14ac:dyDescent="0.2">
      <c r="A10" s="11" t="s">
        <v>27</v>
      </c>
      <c r="B10" s="12" t="s">
        <v>28</v>
      </c>
      <c r="C10" s="46">
        <f>C11+C12+C17+C20</f>
        <v>150</v>
      </c>
      <c r="D10" s="46">
        <f t="shared" ref="D10:N10" si="0">D11+D12+D17+D20</f>
        <v>145</v>
      </c>
      <c r="E10" s="46">
        <f t="shared" si="0"/>
        <v>146.5</v>
      </c>
      <c r="F10" s="46">
        <f t="shared" si="0"/>
        <v>149.5</v>
      </c>
      <c r="G10" s="46">
        <f t="shared" si="0"/>
        <v>144.5</v>
      </c>
      <c r="H10" s="46">
        <f t="shared" si="0"/>
        <v>149.5</v>
      </c>
      <c r="I10" s="46">
        <f>I11+I12+I17+I20</f>
        <v>150</v>
      </c>
      <c r="J10" s="46">
        <f t="shared" si="0"/>
        <v>150</v>
      </c>
      <c r="K10" s="46">
        <f t="shared" si="0"/>
        <v>140</v>
      </c>
      <c r="L10" s="46">
        <f t="shared" si="0"/>
        <v>149</v>
      </c>
      <c r="M10" s="46">
        <f t="shared" si="0"/>
        <v>149</v>
      </c>
      <c r="N10" s="46">
        <f t="shared" si="0"/>
        <v>150</v>
      </c>
      <c r="O10" s="9"/>
      <c r="P10" s="9"/>
    </row>
    <row r="11" spans="1:20" ht="23.25" customHeight="1" x14ac:dyDescent="0.2">
      <c r="A11" s="13">
        <v>1</v>
      </c>
      <c r="B11" s="14" t="s">
        <v>29</v>
      </c>
      <c r="C11" s="55">
        <v>20</v>
      </c>
      <c r="D11" s="55">
        <v>20</v>
      </c>
      <c r="E11" s="55">
        <v>20</v>
      </c>
      <c r="F11" s="55">
        <v>20</v>
      </c>
      <c r="G11" s="55">
        <v>20</v>
      </c>
      <c r="H11" s="55">
        <v>20</v>
      </c>
      <c r="I11" s="55">
        <v>20</v>
      </c>
      <c r="J11" s="55">
        <v>20</v>
      </c>
      <c r="K11" s="55">
        <v>20</v>
      </c>
      <c r="L11" s="55">
        <v>20</v>
      </c>
      <c r="M11" s="55">
        <v>20</v>
      </c>
      <c r="N11" s="55">
        <v>20</v>
      </c>
    </row>
    <row r="12" spans="1:20" ht="21.95" customHeight="1" x14ac:dyDescent="0.2">
      <c r="A12" s="15">
        <v>2</v>
      </c>
      <c r="B12" s="16" t="s">
        <v>30</v>
      </c>
      <c r="C12" s="47">
        <f>SUM(C13:C16)</f>
        <v>100</v>
      </c>
      <c r="D12" s="47">
        <f t="shared" ref="D12:N12" si="1">SUM(D13:D16)</f>
        <v>95</v>
      </c>
      <c r="E12" s="47">
        <f t="shared" si="1"/>
        <v>96.5</v>
      </c>
      <c r="F12" s="47">
        <f t="shared" si="1"/>
        <v>99.5</v>
      </c>
      <c r="G12" s="47">
        <f t="shared" si="1"/>
        <v>94.5</v>
      </c>
      <c r="H12" s="47">
        <f t="shared" si="1"/>
        <v>99.5</v>
      </c>
      <c r="I12" s="47">
        <f t="shared" si="1"/>
        <v>100</v>
      </c>
      <c r="J12" s="47">
        <f t="shared" si="1"/>
        <v>100</v>
      </c>
      <c r="K12" s="47">
        <f t="shared" si="1"/>
        <v>90</v>
      </c>
      <c r="L12" s="47">
        <f t="shared" si="1"/>
        <v>99</v>
      </c>
      <c r="M12" s="47">
        <f t="shared" si="1"/>
        <v>99</v>
      </c>
      <c r="N12" s="47">
        <f t="shared" si="1"/>
        <v>100</v>
      </c>
    </row>
    <row r="13" spans="1:20" s="9" customFormat="1" ht="25.5" customHeight="1" x14ac:dyDescent="0.2">
      <c r="A13" s="25"/>
      <c r="B13" s="19" t="s">
        <v>31</v>
      </c>
      <c r="C13" s="48">
        <v>20</v>
      </c>
      <c r="D13" s="48">
        <f>19.5</f>
        <v>19.5</v>
      </c>
      <c r="E13" s="48">
        <v>20</v>
      </c>
      <c r="F13" s="48">
        <v>20</v>
      </c>
      <c r="G13" s="48">
        <f>20</f>
        <v>20</v>
      </c>
      <c r="H13" s="48">
        <v>20</v>
      </c>
      <c r="I13" s="48">
        <f>20</f>
        <v>20</v>
      </c>
      <c r="J13" s="48">
        <f>20</f>
        <v>20</v>
      </c>
      <c r="K13" s="48">
        <v>20</v>
      </c>
      <c r="L13" s="48">
        <f>20</f>
        <v>20</v>
      </c>
      <c r="M13" s="48">
        <v>19.5</v>
      </c>
      <c r="N13" s="48">
        <f>20</f>
        <v>20</v>
      </c>
    </row>
    <row r="14" spans="1:20" s="9" customFormat="1" ht="21.95" customHeight="1" x14ac:dyDescent="0.2">
      <c r="A14" s="35"/>
      <c r="B14" s="19" t="s">
        <v>32</v>
      </c>
      <c r="C14" s="48">
        <v>30</v>
      </c>
      <c r="D14" s="48">
        <f>10+19-2.5</f>
        <v>26.5</v>
      </c>
      <c r="E14" s="48">
        <f>29-2.5</f>
        <v>26.5</v>
      </c>
      <c r="F14" s="48">
        <v>29.5</v>
      </c>
      <c r="G14" s="48">
        <f>28-2.5</f>
        <v>25.5</v>
      </c>
      <c r="H14" s="48">
        <v>29.5</v>
      </c>
      <c r="I14" s="48">
        <f>10+20</f>
        <v>30</v>
      </c>
      <c r="J14" s="48">
        <v>30</v>
      </c>
      <c r="K14" s="48">
        <v>30</v>
      </c>
      <c r="L14" s="48">
        <v>30</v>
      </c>
      <c r="M14" s="48">
        <v>29.5</v>
      </c>
      <c r="N14" s="48">
        <v>30</v>
      </c>
    </row>
    <row r="15" spans="1:20" s="9" customFormat="1" ht="23.25" customHeight="1" x14ac:dyDescent="0.2">
      <c r="A15" s="35"/>
      <c r="B15" s="19" t="s">
        <v>94</v>
      </c>
      <c r="C15" s="48">
        <v>30</v>
      </c>
      <c r="D15" s="48">
        <v>29</v>
      </c>
      <c r="E15" s="48">
        <v>30</v>
      </c>
      <c r="F15" s="48">
        <v>30</v>
      </c>
      <c r="G15" s="48">
        <f>29</f>
        <v>29</v>
      </c>
      <c r="H15" s="48">
        <v>30</v>
      </c>
      <c r="I15" s="48">
        <f>30</f>
        <v>30</v>
      </c>
      <c r="J15" s="48">
        <f>30</f>
        <v>30</v>
      </c>
      <c r="K15" s="48">
        <v>20</v>
      </c>
      <c r="L15" s="48">
        <v>29</v>
      </c>
      <c r="M15" s="48">
        <f>30</f>
        <v>30</v>
      </c>
      <c r="N15" s="48">
        <f>30</f>
        <v>30</v>
      </c>
    </row>
    <row r="16" spans="1:20" s="9" customFormat="1" ht="21.95" customHeight="1" x14ac:dyDescent="0.2">
      <c r="A16" s="35"/>
      <c r="B16" s="19" t="s">
        <v>34</v>
      </c>
      <c r="C16" s="48">
        <v>20</v>
      </c>
      <c r="D16" s="48">
        <f>20</f>
        <v>20</v>
      </c>
      <c r="E16" s="48">
        <f>20</f>
        <v>20</v>
      </c>
      <c r="F16" s="48">
        <f>20</f>
        <v>20</v>
      </c>
      <c r="G16" s="48">
        <f>20</f>
        <v>20</v>
      </c>
      <c r="H16" s="48">
        <f>20</f>
        <v>20</v>
      </c>
      <c r="I16" s="48">
        <f>20</f>
        <v>20</v>
      </c>
      <c r="J16" s="48">
        <f>20</f>
        <v>20</v>
      </c>
      <c r="K16" s="48">
        <f>20</f>
        <v>20</v>
      </c>
      <c r="L16" s="48">
        <f>20</f>
        <v>20</v>
      </c>
      <c r="M16" s="48">
        <f>20</f>
        <v>20</v>
      </c>
      <c r="N16" s="48">
        <f>20</f>
        <v>20</v>
      </c>
    </row>
    <row r="17" spans="1:15" s="9" customFormat="1" ht="21.95" customHeight="1" x14ac:dyDescent="0.2">
      <c r="A17" s="25">
        <v>3</v>
      </c>
      <c r="B17" s="20" t="s">
        <v>35</v>
      </c>
      <c r="C17" s="47">
        <f>SUM(C18:C19)</f>
        <v>20</v>
      </c>
      <c r="D17" s="47">
        <f t="shared" ref="D17:N17" si="2">SUM(D18:D19)</f>
        <v>20</v>
      </c>
      <c r="E17" s="47">
        <f t="shared" si="2"/>
        <v>20</v>
      </c>
      <c r="F17" s="47">
        <f t="shared" si="2"/>
        <v>20</v>
      </c>
      <c r="G17" s="47">
        <f t="shared" si="2"/>
        <v>20</v>
      </c>
      <c r="H17" s="47">
        <f t="shared" si="2"/>
        <v>20</v>
      </c>
      <c r="I17" s="47">
        <f t="shared" si="2"/>
        <v>20</v>
      </c>
      <c r="J17" s="47">
        <f t="shared" si="2"/>
        <v>20</v>
      </c>
      <c r="K17" s="47">
        <f t="shared" si="2"/>
        <v>20</v>
      </c>
      <c r="L17" s="47">
        <f t="shared" si="2"/>
        <v>20</v>
      </c>
      <c r="M17" s="47">
        <f t="shared" si="2"/>
        <v>20</v>
      </c>
      <c r="N17" s="47">
        <f t="shared" si="2"/>
        <v>20</v>
      </c>
    </row>
    <row r="18" spans="1:15" s="9" customFormat="1" ht="21.95" customHeight="1" x14ac:dyDescent="0.2">
      <c r="A18" s="21"/>
      <c r="B18" s="19" t="s">
        <v>36</v>
      </c>
      <c r="C18" s="48">
        <v>10</v>
      </c>
      <c r="D18" s="48">
        <v>10</v>
      </c>
      <c r="E18" s="48">
        <v>10</v>
      </c>
      <c r="F18" s="48">
        <v>10</v>
      </c>
      <c r="G18" s="48">
        <v>10</v>
      </c>
      <c r="H18" s="48">
        <v>10</v>
      </c>
      <c r="I18" s="48">
        <v>10</v>
      </c>
      <c r="J18" s="48">
        <v>10</v>
      </c>
      <c r="K18" s="48">
        <v>10</v>
      </c>
      <c r="L18" s="48">
        <v>10</v>
      </c>
      <c r="M18" s="48">
        <v>10</v>
      </c>
      <c r="N18" s="48">
        <v>10</v>
      </c>
    </row>
    <row r="19" spans="1:15" s="9" customFormat="1" ht="21.95" customHeight="1" x14ac:dyDescent="0.2">
      <c r="A19" s="21"/>
      <c r="B19" s="19" t="s">
        <v>37</v>
      </c>
      <c r="C19" s="48">
        <v>10</v>
      </c>
      <c r="D19" s="48">
        <v>10</v>
      </c>
      <c r="E19" s="48">
        <v>10</v>
      </c>
      <c r="F19" s="48">
        <v>10</v>
      </c>
      <c r="G19" s="48">
        <v>10</v>
      </c>
      <c r="H19" s="48">
        <v>10</v>
      </c>
      <c r="I19" s="48">
        <v>10</v>
      </c>
      <c r="J19" s="48">
        <v>10</v>
      </c>
      <c r="K19" s="48">
        <v>10</v>
      </c>
      <c r="L19" s="48">
        <v>10</v>
      </c>
      <c r="M19" s="48">
        <v>10</v>
      </c>
      <c r="N19" s="48">
        <v>10</v>
      </c>
    </row>
    <row r="20" spans="1:15" ht="21.95" customHeight="1" x14ac:dyDescent="0.2">
      <c r="A20" s="15">
        <v>4</v>
      </c>
      <c r="B20" s="16" t="s">
        <v>38</v>
      </c>
      <c r="C20" s="47">
        <v>10</v>
      </c>
      <c r="D20" s="47">
        <v>10</v>
      </c>
      <c r="E20" s="47">
        <v>10</v>
      </c>
      <c r="F20" s="47">
        <v>10</v>
      </c>
      <c r="G20" s="47">
        <v>10</v>
      </c>
      <c r="H20" s="47">
        <v>10</v>
      </c>
      <c r="I20" s="47">
        <v>10</v>
      </c>
      <c r="J20" s="47">
        <v>10</v>
      </c>
      <c r="K20" s="47">
        <v>10</v>
      </c>
      <c r="L20" s="47">
        <v>10</v>
      </c>
      <c r="M20" s="47">
        <v>10</v>
      </c>
      <c r="N20" s="47">
        <v>10</v>
      </c>
    </row>
    <row r="21" spans="1:15" ht="27" customHeight="1" x14ac:dyDescent="0.2">
      <c r="A21" s="15" t="s">
        <v>39</v>
      </c>
      <c r="B21" s="16" t="s">
        <v>40</v>
      </c>
      <c r="C21" s="47">
        <f>C22+C23+C26+C27+C28+C31</f>
        <v>100</v>
      </c>
      <c r="D21" s="47">
        <f t="shared" ref="D21:N21" si="3">D22+D23+D26+D27+D28+D31</f>
        <v>94</v>
      </c>
      <c r="E21" s="47">
        <f t="shared" si="3"/>
        <v>100</v>
      </c>
      <c r="F21" s="47">
        <f t="shared" si="3"/>
        <v>100</v>
      </c>
      <c r="G21" s="47">
        <f t="shared" si="3"/>
        <v>84</v>
      </c>
      <c r="H21" s="47">
        <f t="shared" si="3"/>
        <v>100</v>
      </c>
      <c r="I21" s="47">
        <f t="shared" si="3"/>
        <v>100</v>
      </c>
      <c r="J21" s="47">
        <f t="shared" si="3"/>
        <v>94</v>
      </c>
      <c r="K21" s="47">
        <f t="shared" si="3"/>
        <v>94</v>
      </c>
      <c r="L21" s="47">
        <f t="shared" si="3"/>
        <v>94</v>
      </c>
      <c r="M21" s="47">
        <f t="shared" si="3"/>
        <v>100</v>
      </c>
      <c r="N21" s="47">
        <f t="shared" si="3"/>
        <v>94</v>
      </c>
      <c r="O21" s="9"/>
    </row>
    <row r="22" spans="1:15" s="27" customFormat="1" ht="24" customHeight="1" x14ac:dyDescent="0.25">
      <c r="A22" s="15">
        <v>1</v>
      </c>
      <c r="B22" s="16" t="s">
        <v>41</v>
      </c>
      <c r="C22" s="47">
        <v>20</v>
      </c>
      <c r="D22" s="47">
        <v>19</v>
      </c>
      <c r="E22" s="47">
        <v>20</v>
      </c>
      <c r="F22" s="47">
        <v>20</v>
      </c>
      <c r="G22" s="47">
        <v>19</v>
      </c>
      <c r="H22" s="47">
        <v>20</v>
      </c>
      <c r="I22" s="47">
        <v>20</v>
      </c>
      <c r="J22" s="47">
        <v>19</v>
      </c>
      <c r="K22" s="47">
        <v>19</v>
      </c>
      <c r="L22" s="47">
        <v>19</v>
      </c>
      <c r="M22" s="47">
        <v>20</v>
      </c>
      <c r="N22" s="47">
        <v>19</v>
      </c>
    </row>
    <row r="23" spans="1:15" s="27" customFormat="1" ht="24" customHeight="1" x14ac:dyDescent="0.25">
      <c r="A23" s="15">
        <v>2</v>
      </c>
      <c r="B23" s="16" t="s">
        <v>42</v>
      </c>
      <c r="C23" s="47">
        <f>SUM(C24:C25)</f>
        <v>30</v>
      </c>
      <c r="D23" s="47">
        <f t="shared" ref="D23:N23" si="4">SUM(D24:D25)</f>
        <v>30</v>
      </c>
      <c r="E23" s="47">
        <f t="shared" si="4"/>
        <v>30</v>
      </c>
      <c r="F23" s="47">
        <f t="shared" si="4"/>
        <v>30</v>
      </c>
      <c r="G23" s="47">
        <f t="shared" si="4"/>
        <v>30</v>
      </c>
      <c r="H23" s="47">
        <f t="shared" si="4"/>
        <v>30</v>
      </c>
      <c r="I23" s="47">
        <f t="shared" si="4"/>
        <v>30</v>
      </c>
      <c r="J23" s="47">
        <f t="shared" si="4"/>
        <v>30</v>
      </c>
      <c r="K23" s="47">
        <f t="shared" si="4"/>
        <v>30</v>
      </c>
      <c r="L23" s="47">
        <f t="shared" si="4"/>
        <v>30</v>
      </c>
      <c r="M23" s="47">
        <f t="shared" si="4"/>
        <v>30</v>
      </c>
      <c r="N23" s="47">
        <f t="shared" si="4"/>
        <v>30</v>
      </c>
    </row>
    <row r="24" spans="1:15" s="26" customFormat="1" ht="24" customHeight="1" x14ac:dyDescent="0.25">
      <c r="A24" s="21" t="s">
        <v>43</v>
      </c>
      <c r="B24" s="28" t="s">
        <v>44</v>
      </c>
      <c r="C24" s="48">
        <v>20</v>
      </c>
      <c r="D24" s="48">
        <v>20</v>
      </c>
      <c r="E24" s="48">
        <v>20</v>
      </c>
      <c r="F24" s="48">
        <v>20</v>
      </c>
      <c r="G24" s="48">
        <v>20</v>
      </c>
      <c r="H24" s="48">
        <v>20</v>
      </c>
      <c r="I24" s="48">
        <v>20</v>
      </c>
      <c r="J24" s="48">
        <v>20</v>
      </c>
      <c r="K24" s="48">
        <v>20</v>
      </c>
      <c r="L24" s="48">
        <v>20</v>
      </c>
      <c r="M24" s="48">
        <v>20</v>
      </c>
      <c r="N24" s="48">
        <v>20</v>
      </c>
    </row>
    <row r="25" spans="1:15" s="26" customFormat="1" ht="24" customHeight="1" x14ac:dyDescent="0.25">
      <c r="A25" s="21" t="s">
        <v>45</v>
      </c>
      <c r="B25" s="28" t="s">
        <v>46</v>
      </c>
      <c r="C25" s="48">
        <v>10</v>
      </c>
      <c r="D25" s="48">
        <v>10</v>
      </c>
      <c r="E25" s="48">
        <v>10</v>
      </c>
      <c r="F25" s="48">
        <v>10</v>
      </c>
      <c r="G25" s="48">
        <v>10</v>
      </c>
      <c r="H25" s="48">
        <v>10</v>
      </c>
      <c r="I25" s="48">
        <v>10</v>
      </c>
      <c r="J25" s="48">
        <v>10</v>
      </c>
      <c r="K25" s="48">
        <v>10</v>
      </c>
      <c r="L25" s="48">
        <v>10</v>
      </c>
      <c r="M25" s="48">
        <v>10</v>
      </c>
      <c r="N25" s="48">
        <v>10</v>
      </c>
    </row>
    <row r="26" spans="1:15" s="26" customFormat="1" ht="24" customHeight="1" x14ac:dyDescent="0.25">
      <c r="A26" s="25">
        <v>3</v>
      </c>
      <c r="B26" s="20" t="s">
        <v>47</v>
      </c>
      <c r="C26" s="47">
        <v>15</v>
      </c>
      <c r="D26" s="47">
        <v>15</v>
      </c>
      <c r="E26" s="47">
        <v>15</v>
      </c>
      <c r="F26" s="47">
        <v>15</v>
      </c>
      <c r="G26" s="47">
        <v>15</v>
      </c>
      <c r="H26" s="47">
        <v>15</v>
      </c>
      <c r="I26" s="47">
        <v>15</v>
      </c>
      <c r="J26" s="47">
        <v>15</v>
      </c>
      <c r="K26" s="47">
        <v>15</v>
      </c>
      <c r="L26" s="47">
        <v>15</v>
      </c>
      <c r="M26" s="47">
        <v>15</v>
      </c>
      <c r="N26" s="47">
        <v>15</v>
      </c>
    </row>
    <row r="27" spans="1:15" s="26" customFormat="1" ht="24" customHeight="1" x14ac:dyDescent="0.25">
      <c r="A27" s="25">
        <v>4</v>
      </c>
      <c r="B27" s="20" t="s">
        <v>115</v>
      </c>
      <c r="C27" s="47">
        <v>10</v>
      </c>
      <c r="D27" s="47">
        <v>10</v>
      </c>
      <c r="E27" s="47">
        <v>10</v>
      </c>
      <c r="F27" s="47">
        <v>10</v>
      </c>
      <c r="G27" s="47">
        <v>10</v>
      </c>
      <c r="H27" s="47">
        <v>10</v>
      </c>
      <c r="I27" s="47">
        <v>10</v>
      </c>
      <c r="J27" s="47">
        <v>10</v>
      </c>
      <c r="K27" s="47">
        <v>10</v>
      </c>
      <c r="L27" s="47">
        <v>10</v>
      </c>
      <c r="M27" s="47">
        <v>10</v>
      </c>
      <c r="N27" s="47">
        <v>10</v>
      </c>
    </row>
    <row r="28" spans="1:15" s="29" customFormat="1" ht="24" customHeight="1" x14ac:dyDescent="0.25">
      <c r="A28" s="25">
        <v>5</v>
      </c>
      <c r="B28" s="20" t="s">
        <v>49</v>
      </c>
      <c r="C28" s="47">
        <f>SUM(C29:C30)</f>
        <v>20</v>
      </c>
      <c r="D28" s="47">
        <f t="shared" ref="D28:N28" si="5">SUM(D29:D30)</f>
        <v>15</v>
      </c>
      <c r="E28" s="47">
        <f t="shared" si="5"/>
        <v>20</v>
      </c>
      <c r="F28" s="47">
        <f t="shared" si="5"/>
        <v>20</v>
      </c>
      <c r="G28" s="47">
        <f t="shared" si="5"/>
        <v>5</v>
      </c>
      <c r="H28" s="47">
        <f t="shared" si="5"/>
        <v>20</v>
      </c>
      <c r="I28" s="47">
        <f t="shared" si="5"/>
        <v>20</v>
      </c>
      <c r="J28" s="47">
        <f t="shared" si="5"/>
        <v>15</v>
      </c>
      <c r="K28" s="47">
        <f t="shared" si="5"/>
        <v>15</v>
      </c>
      <c r="L28" s="47">
        <f t="shared" si="5"/>
        <v>15</v>
      </c>
      <c r="M28" s="47">
        <f t="shared" si="5"/>
        <v>20</v>
      </c>
      <c r="N28" s="47">
        <f t="shared" si="5"/>
        <v>15</v>
      </c>
    </row>
    <row r="29" spans="1:15" s="29" customFormat="1" ht="24" customHeight="1" x14ac:dyDescent="0.25">
      <c r="A29" s="21" t="s">
        <v>43</v>
      </c>
      <c r="B29" s="28" t="s">
        <v>50</v>
      </c>
      <c r="C29" s="48">
        <v>15</v>
      </c>
      <c r="D29" s="48">
        <v>10</v>
      </c>
      <c r="E29" s="48">
        <v>15</v>
      </c>
      <c r="F29" s="48">
        <v>15</v>
      </c>
      <c r="G29" s="48">
        <v>0</v>
      </c>
      <c r="H29" s="48">
        <v>15</v>
      </c>
      <c r="I29" s="48">
        <v>15</v>
      </c>
      <c r="J29" s="48">
        <v>10</v>
      </c>
      <c r="K29" s="48">
        <v>10</v>
      </c>
      <c r="L29" s="48">
        <v>10</v>
      </c>
      <c r="M29" s="48">
        <v>15</v>
      </c>
      <c r="N29" s="48">
        <v>10</v>
      </c>
    </row>
    <row r="30" spans="1:15" s="29" customFormat="1" ht="24" customHeight="1" x14ac:dyDescent="0.25">
      <c r="A30" s="21" t="s">
        <v>45</v>
      </c>
      <c r="B30" s="28" t="s">
        <v>51</v>
      </c>
      <c r="C30" s="48">
        <v>5</v>
      </c>
      <c r="D30" s="48">
        <v>5</v>
      </c>
      <c r="E30" s="48">
        <v>5</v>
      </c>
      <c r="F30" s="48">
        <v>5</v>
      </c>
      <c r="G30" s="48">
        <v>5</v>
      </c>
      <c r="H30" s="48">
        <v>5</v>
      </c>
      <c r="I30" s="48">
        <v>5</v>
      </c>
      <c r="J30" s="48">
        <v>5</v>
      </c>
      <c r="K30" s="48">
        <v>5</v>
      </c>
      <c r="L30" s="48">
        <v>5</v>
      </c>
      <c r="M30" s="48">
        <v>5</v>
      </c>
      <c r="N30" s="48">
        <v>5</v>
      </c>
    </row>
    <row r="31" spans="1:15" s="29" customFormat="1" ht="24" customHeight="1" x14ac:dyDescent="0.25">
      <c r="A31" s="25">
        <v>6</v>
      </c>
      <c r="B31" s="20" t="s">
        <v>52</v>
      </c>
      <c r="C31" s="47">
        <v>5</v>
      </c>
      <c r="D31" s="47">
        <v>5</v>
      </c>
      <c r="E31" s="47">
        <v>5</v>
      </c>
      <c r="F31" s="47">
        <v>5</v>
      </c>
      <c r="G31" s="47">
        <v>5</v>
      </c>
      <c r="H31" s="47">
        <v>5</v>
      </c>
      <c r="I31" s="47">
        <v>5</v>
      </c>
      <c r="J31" s="47">
        <v>5</v>
      </c>
      <c r="K31" s="47">
        <v>5</v>
      </c>
      <c r="L31" s="47">
        <v>5</v>
      </c>
      <c r="M31" s="47">
        <v>5</v>
      </c>
      <c r="N31" s="47">
        <v>5</v>
      </c>
    </row>
    <row r="32" spans="1:15" ht="21.95" customHeight="1" x14ac:dyDescent="0.2">
      <c r="A32" s="30"/>
      <c r="B32" s="15" t="s">
        <v>53</v>
      </c>
      <c r="C32" s="47">
        <f>C10+C21</f>
        <v>250</v>
      </c>
      <c r="D32" s="47">
        <f t="shared" ref="D32:N32" si="6">D10+D21</f>
        <v>239</v>
      </c>
      <c r="E32" s="47">
        <f t="shared" si="6"/>
        <v>246.5</v>
      </c>
      <c r="F32" s="47">
        <f t="shared" si="6"/>
        <v>249.5</v>
      </c>
      <c r="G32" s="47">
        <f t="shared" si="6"/>
        <v>228.5</v>
      </c>
      <c r="H32" s="47">
        <f t="shared" si="6"/>
        <v>249.5</v>
      </c>
      <c r="I32" s="47">
        <f t="shared" si="6"/>
        <v>250</v>
      </c>
      <c r="J32" s="47">
        <f t="shared" si="6"/>
        <v>244</v>
      </c>
      <c r="K32" s="47">
        <f t="shared" si="6"/>
        <v>234</v>
      </c>
      <c r="L32" s="47">
        <f t="shared" si="6"/>
        <v>243</v>
      </c>
      <c r="M32" s="47">
        <f t="shared" si="6"/>
        <v>249</v>
      </c>
      <c r="N32" s="47">
        <f t="shared" si="6"/>
        <v>244</v>
      </c>
      <c r="O32" s="9"/>
    </row>
    <row r="33" spans="2:14" ht="18" customHeight="1" x14ac:dyDescent="0.2"/>
    <row r="34" spans="2:14" s="45" customFormat="1" ht="14.25" customHeight="1" x14ac:dyDescent="0.2">
      <c r="B34" s="94" t="s">
        <v>95</v>
      </c>
      <c r="C34" s="65"/>
      <c r="D34" s="66"/>
      <c r="E34" s="66"/>
      <c r="F34" s="75"/>
      <c r="G34" s="66"/>
      <c r="H34" s="66"/>
      <c r="I34" s="66"/>
      <c r="J34" s="66"/>
      <c r="K34" s="66"/>
      <c r="L34" s="66"/>
      <c r="M34" s="66"/>
      <c r="N34" s="66"/>
    </row>
    <row r="35" spans="2:14" s="45" customFormat="1" ht="16.5" customHeight="1" x14ac:dyDescent="0.2">
      <c r="B35" s="95" t="s">
        <v>96</v>
      </c>
      <c r="C35" s="65"/>
      <c r="D35" s="66"/>
      <c r="E35" s="66"/>
      <c r="F35" s="75"/>
      <c r="G35" s="66"/>
      <c r="H35" s="66"/>
      <c r="I35" s="66"/>
      <c r="J35" s="66"/>
      <c r="K35" s="66"/>
      <c r="L35" s="66"/>
      <c r="M35" s="66"/>
      <c r="N35" s="66"/>
    </row>
    <row r="36" spans="2:14" ht="29.25" customHeight="1" x14ac:dyDescent="0.2">
      <c r="B36" s="78" t="s">
        <v>135</v>
      </c>
      <c r="C36" s="78"/>
      <c r="D36" s="78"/>
      <c r="E36" s="78"/>
      <c r="F36" s="78"/>
      <c r="G36" s="78"/>
      <c r="H36" s="78"/>
      <c r="I36" s="78"/>
      <c r="J36" s="78"/>
      <c r="K36" s="78"/>
      <c r="L36" s="78"/>
      <c r="M36" s="78"/>
      <c r="N36" s="78"/>
    </row>
    <row r="37" spans="2:14" ht="28.5" customHeight="1" x14ac:dyDescent="0.2">
      <c r="B37" s="78" t="s">
        <v>136</v>
      </c>
      <c r="C37" s="78"/>
      <c r="D37" s="78"/>
      <c r="E37" s="78"/>
      <c r="F37" s="78"/>
      <c r="G37" s="78"/>
      <c r="H37" s="78"/>
      <c r="I37" s="78"/>
      <c r="J37" s="78"/>
      <c r="K37" s="78"/>
      <c r="L37" s="78"/>
      <c r="M37" s="78"/>
      <c r="N37" s="78"/>
    </row>
    <row r="38" spans="2:14" ht="26.25" customHeight="1" x14ac:dyDescent="0.2">
      <c r="B38" s="78" t="s">
        <v>137</v>
      </c>
      <c r="C38" s="78"/>
      <c r="D38" s="78"/>
      <c r="E38" s="78"/>
      <c r="F38" s="78"/>
      <c r="G38" s="78"/>
      <c r="H38" s="78"/>
      <c r="I38" s="78"/>
      <c r="J38" s="78"/>
      <c r="K38" s="78"/>
      <c r="L38" s="78"/>
      <c r="M38" s="78"/>
      <c r="N38" s="78"/>
    </row>
    <row r="39" spans="2:14" ht="19.5" customHeight="1" x14ac:dyDescent="0.2">
      <c r="B39" s="78" t="s">
        <v>131</v>
      </c>
      <c r="C39" s="78"/>
      <c r="D39" s="78"/>
      <c r="E39" s="78"/>
      <c r="F39" s="78"/>
      <c r="G39" s="78"/>
      <c r="H39" s="78"/>
      <c r="I39" s="78"/>
      <c r="J39" s="78"/>
      <c r="K39" s="78"/>
      <c r="L39" s="78"/>
      <c r="M39" s="78"/>
      <c r="N39" s="78"/>
    </row>
    <row r="40" spans="2:14" ht="18.75" customHeight="1" x14ac:dyDescent="0.2">
      <c r="B40" s="78" t="s">
        <v>133</v>
      </c>
      <c r="C40" s="78"/>
      <c r="D40" s="78"/>
      <c r="E40" s="78"/>
      <c r="F40" s="78"/>
      <c r="G40" s="78"/>
      <c r="H40" s="78"/>
      <c r="I40" s="78"/>
      <c r="J40" s="78"/>
      <c r="K40" s="78"/>
      <c r="L40" s="78"/>
      <c r="M40" s="78"/>
      <c r="N40" s="78"/>
    </row>
    <row r="41" spans="2:14" ht="21" customHeight="1" x14ac:dyDescent="0.2">
      <c r="B41" s="78" t="s">
        <v>132</v>
      </c>
      <c r="C41" s="78"/>
      <c r="D41" s="78"/>
      <c r="E41" s="78"/>
      <c r="F41" s="78"/>
      <c r="G41" s="78"/>
      <c r="H41" s="78"/>
      <c r="I41" s="78"/>
      <c r="J41" s="78"/>
      <c r="K41" s="78"/>
      <c r="L41" s="78"/>
      <c r="M41" s="78"/>
      <c r="N41" s="78"/>
    </row>
    <row r="42" spans="2:14" ht="18" customHeight="1" x14ac:dyDescent="0.2">
      <c r="B42" s="78" t="s">
        <v>134</v>
      </c>
      <c r="C42" s="78"/>
      <c r="D42" s="78"/>
      <c r="E42" s="78"/>
      <c r="F42" s="78"/>
      <c r="G42" s="78"/>
      <c r="H42" s="78"/>
      <c r="I42" s="78"/>
      <c r="J42" s="78"/>
      <c r="K42" s="78"/>
      <c r="L42" s="78"/>
      <c r="M42" s="78"/>
      <c r="N42" s="78"/>
    </row>
    <row r="43" spans="2:14" ht="18.75" customHeight="1" x14ac:dyDescent="0.2">
      <c r="B43" s="78" t="s">
        <v>114</v>
      </c>
      <c r="C43" s="78"/>
      <c r="D43" s="78"/>
      <c r="E43" s="78"/>
      <c r="F43" s="78"/>
      <c r="G43" s="78"/>
      <c r="H43" s="78"/>
      <c r="I43" s="78"/>
      <c r="J43" s="78"/>
      <c r="K43" s="78"/>
      <c r="L43" s="78"/>
      <c r="M43" s="78"/>
      <c r="N43" s="78"/>
    </row>
    <row r="44" spans="2:14" s="9" customFormat="1" x14ac:dyDescent="0.2">
      <c r="B44" s="76" t="s">
        <v>97</v>
      </c>
      <c r="D44" s="66"/>
      <c r="E44" s="66"/>
      <c r="F44" s="75"/>
      <c r="G44" s="66"/>
      <c r="H44" s="66"/>
      <c r="I44" s="66"/>
      <c r="J44" s="66"/>
      <c r="K44" s="66"/>
      <c r="L44" s="66"/>
      <c r="M44" s="66"/>
      <c r="N44" s="66"/>
    </row>
    <row r="45" spans="2:14" s="45" customFormat="1" ht="18.75" customHeight="1" x14ac:dyDescent="0.2">
      <c r="B45" s="85" t="s">
        <v>142</v>
      </c>
      <c r="C45" s="85"/>
      <c r="D45" s="85"/>
      <c r="E45" s="85"/>
      <c r="F45" s="85"/>
      <c r="G45" s="85"/>
      <c r="H45" s="85"/>
      <c r="I45" s="85"/>
      <c r="J45" s="85"/>
      <c r="K45" s="85"/>
      <c r="L45" s="85"/>
      <c r="M45" s="85"/>
      <c r="N45" s="85"/>
    </row>
    <row r="46" spans="2:14" s="45" customFormat="1" ht="19.5" customHeight="1" x14ac:dyDescent="0.2">
      <c r="B46" s="78" t="s">
        <v>143</v>
      </c>
      <c r="C46" s="78"/>
      <c r="D46" s="78"/>
      <c r="E46" s="78"/>
      <c r="F46" s="78"/>
      <c r="G46" s="78"/>
      <c r="H46" s="78"/>
      <c r="I46" s="78"/>
      <c r="J46" s="78"/>
      <c r="K46" s="78"/>
      <c r="L46" s="78"/>
      <c r="M46" s="78"/>
      <c r="N46" s="78"/>
    </row>
    <row r="47" spans="2:14" s="45" customFormat="1" ht="18.75" customHeight="1" x14ac:dyDescent="0.2">
      <c r="B47" s="85" t="s">
        <v>138</v>
      </c>
      <c r="C47" s="85"/>
      <c r="D47" s="85"/>
      <c r="E47" s="85"/>
      <c r="F47" s="85"/>
      <c r="G47" s="85"/>
      <c r="H47" s="85"/>
      <c r="I47" s="85"/>
      <c r="J47" s="85"/>
      <c r="K47" s="85"/>
      <c r="L47" s="85"/>
      <c r="M47" s="85"/>
      <c r="N47" s="85"/>
    </row>
    <row r="48" spans="2:14" s="45" customFormat="1" ht="21.75" customHeight="1" x14ac:dyDescent="0.2">
      <c r="B48" s="78" t="s">
        <v>139</v>
      </c>
      <c r="C48" s="78"/>
      <c r="D48" s="78"/>
      <c r="E48" s="78"/>
      <c r="F48" s="78"/>
      <c r="G48" s="78"/>
      <c r="H48" s="78"/>
      <c r="I48" s="78"/>
      <c r="J48" s="78"/>
      <c r="K48" s="78"/>
      <c r="L48" s="78"/>
      <c r="M48" s="78"/>
      <c r="N48" s="78"/>
    </row>
    <row r="49" spans="2:14" s="45" customFormat="1" ht="18.75" customHeight="1" x14ac:dyDescent="0.2">
      <c r="B49" s="85" t="s">
        <v>140</v>
      </c>
      <c r="C49" s="85"/>
      <c r="D49" s="85"/>
      <c r="E49" s="85"/>
      <c r="F49" s="85"/>
      <c r="G49" s="85"/>
      <c r="H49" s="85"/>
      <c r="I49" s="85"/>
      <c r="J49" s="85"/>
      <c r="K49" s="85"/>
      <c r="L49" s="85"/>
      <c r="M49" s="85"/>
      <c r="N49" s="85"/>
    </row>
    <row r="50" spans="2:14" s="45" customFormat="1" ht="16.5" customHeight="1" x14ac:dyDescent="0.2">
      <c r="B50" s="67" t="s">
        <v>141</v>
      </c>
      <c r="C50" s="65"/>
      <c r="D50" s="66"/>
      <c r="E50" s="66"/>
      <c r="F50" s="75"/>
      <c r="G50" s="66"/>
      <c r="H50" s="66"/>
      <c r="I50" s="66"/>
      <c r="J50" s="66"/>
      <c r="K50" s="66"/>
      <c r="L50" s="66"/>
      <c r="M50" s="66"/>
      <c r="N50" s="66"/>
    </row>
  </sheetData>
  <mergeCells count="22">
    <mergeCell ref="B49:N49"/>
    <mergeCell ref="B45:N45"/>
    <mergeCell ref="B47:N47"/>
    <mergeCell ref="B48:N48"/>
    <mergeCell ref="B41:N41"/>
    <mergeCell ref="B42:N42"/>
    <mergeCell ref="B43:N43"/>
    <mergeCell ref="B46:N46"/>
    <mergeCell ref="B40:N40"/>
    <mergeCell ref="I1:M1"/>
    <mergeCell ref="I2:M2"/>
    <mergeCell ref="A4:N4"/>
    <mergeCell ref="A5:N5"/>
    <mergeCell ref="A6:N6"/>
    <mergeCell ref="A8:A9"/>
    <mergeCell ref="B8:B9"/>
    <mergeCell ref="C8:C9"/>
    <mergeCell ref="D8:N8"/>
    <mergeCell ref="B36:N36"/>
    <mergeCell ref="B37:N37"/>
    <mergeCell ref="B38:N38"/>
    <mergeCell ref="B39:N39"/>
  </mergeCells>
  <pageMargins left="0.39370078740157483" right="0.19685039370078741" top="0.59055118110236227" bottom="0.59055118110236227" header="0.11811023622047245" footer="0"/>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8"/>
  <sheetViews>
    <sheetView workbookViewId="0">
      <pane ySplit="9" topLeftCell="A46" activePane="bottomLeft" state="frozen"/>
      <selection pane="bottomLeft" activeCell="A50" sqref="A50:U58"/>
    </sheetView>
  </sheetViews>
  <sheetFormatPr defaultRowHeight="12.75" x14ac:dyDescent="0.2"/>
  <cols>
    <col min="1" max="1" width="5.42578125" style="6" customWidth="1"/>
    <col min="2" max="2" width="31.5703125" style="6" customWidth="1"/>
    <col min="3" max="3" width="6" style="6" customWidth="1"/>
    <col min="4" max="12" width="6.7109375" style="8" customWidth="1"/>
    <col min="13" max="13" width="7.28515625" style="8" customWidth="1"/>
    <col min="14" max="17" width="6.7109375" style="8" customWidth="1"/>
    <col min="18" max="18" width="7.28515625" style="8" customWidth="1"/>
    <col min="19" max="19" width="7.5703125" style="8" customWidth="1"/>
    <col min="20" max="20" width="7.140625" style="8" customWidth="1"/>
    <col min="21" max="21" width="7.85546875" style="6" customWidth="1"/>
    <col min="22" max="16384" width="9.140625" style="6"/>
  </cols>
  <sheetData>
    <row r="1" spans="1:21" ht="22.5" customHeight="1" x14ac:dyDescent="0.25">
      <c r="A1" s="1" t="s">
        <v>57</v>
      </c>
      <c r="B1" s="2"/>
      <c r="C1" s="2"/>
      <c r="N1" s="31" t="s">
        <v>1</v>
      </c>
      <c r="O1" s="31"/>
      <c r="P1" s="31"/>
      <c r="Q1" s="31"/>
      <c r="R1" s="31"/>
    </row>
    <row r="2" spans="1:21" ht="20.25" customHeight="1" x14ac:dyDescent="0.3">
      <c r="A2" s="1" t="s">
        <v>58</v>
      </c>
      <c r="B2" s="2"/>
      <c r="C2" s="4"/>
      <c r="N2" s="79" t="s">
        <v>59</v>
      </c>
      <c r="O2" s="79"/>
      <c r="P2" s="79"/>
      <c r="Q2" s="79"/>
      <c r="R2" s="79"/>
      <c r="S2" s="79"/>
      <c r="T2" s="79"/>
    </row>
    <row r="3" spans="1:21" ht="15" customHeight="1" x14ac:dyDescent="0.3">
      <c r="A3" s="1"/>
      <c r="B3" s="2"/>
      <c r="C3" s="4"/>
      <c r="N3" s="32"/>
      <c r="O3" s="32"/>
      <c r="P3" s="32"/>
      <c r="Q3" s="32"/>
      <c r="R3" s="32"/>
      <c r="S3" s="32"/>
      <c r="T3" s="32"/>
    </row>
    <row r="4" spans="1:21" ht="17.25" customHeight="1" x14ac:dyDescent="0.3">
      <c r="A4" s="80" t="s">
        <v>4</v>
      </c>
      <c r="B4" s="80"/>
      <c r="C4" s="80"/>
      <c r="D4" s="80"/>
      <c r="E4" s="80"/>
      <c r="F4" s="80"/>
      <c r="G4" s="80"/>
      <c r="H4" s="80"/>
      <c r="I4" s="80"/>
      <c r="J4" s="80"/>
      <c r="K4" s="80"/>
      <c r="L4" s="80"/>
      <c r="M4" s="80"/>
      <c r="N4" s="80"/>
      <c r="O4" s="80"/>
      <c r="P4" s="80"/>
      <c r="Q4" s="80"/>
      <c r="R4" s="80"/>
      <c r="S4" s="80"/>
      <c r="T4" s="80"/>
      <c r="U4" s="80"/>
    </row>
    <row r="5" spans="1:21" ht="17.25" customHeight="1" x14ac:dyDescent="0.35">
      <c r="A5" s="81" t="s">
        <v>60</v>
      </c>
      <c r="B5" s="81"/>
      <c r="C5" s="81"/>
      <c r="D5" s="81"/>
      <c r="E5" s="81"/>
      <c r="F5" s="81"/>
      <c r="G5" s="81"/>
      <c r="H5" s="81"/>
      <c r="I5" s="81"/>
      <c r="J5" s="81"/>
      <c r="K5" s="81"/>
      <c r="L5" s="81"/>
      <c r="M5" s="81"/>
      <c r="N5" s="81"/>
      <c r="O5" s="81"/>
      <c r="P5" s="81"/>
      <c r="Q5" s="81"/>
      <c r="R5" s="81"/>
      <c r="S5" s="81"/>
      <c r="T5" s="81"/>
      <c r="U5" s="81"/>
    </row>
    <row r="6" spans="1:21" ht="16.5" customHeight="1" x14ac:dyDescent="0.25">
      <c r="A6" s="82" t="s">
        <v>130</v>
      </c>
      <c r="B6" s="82"/>
      <c r="C6" s="82"/>
      <c r="D6" s="82"/>
      <c r="E6" s="82"/>
      <c r="F6" s="82"/>
      <c r="G6" s="82"/>
      <c r="H6" s="82"/>
      <c r="I6" s="82"/>
      <c r="J6" s="82"/>
      <c r="K6" s="82"/>
      <c r="L6" s="82"/>
      <c r="M6" s="82"/>
      <c r="N6" s="82"/>
      <c r="O6" s="82"/>
      <c r="P6" s="82"/>
      <c r="Q6" s="82"/>
      <c r="R6" s="82"/>
      <c r="S6" s="82"/>
      <c r="T6" s="82"/>
      <c r="U6" s="82"/>
    </row>
    <row r="7" spans="1:21" ht="12.75" customHeight="1" x14ac:dyDescent="0.25">
      <c r="A7" s="7"/>
      <c r="B7" s="7"/>
      <c r="C7" s="7"/>
    </row>
    <row r="8" spans="1:21" ht="12.75" customHeight="1" x14ac:dyDescent="0.2">
      <c r="A8" s="83" t="s">
        <v>6</v>
      </c>
      <c r="B8" s="83" t="s">
        <v>7</v>
      </c>
      <c r="C8" s="83" t="s">
        <v>61</v>
      </c>
      <c r="D8" s="84" t="s">
        <v>62</v>
      </c>
      <c r="E8" s="84"/>
      <c r="F8" s="84"/>
      <c r="G8" s="84"/>
      <c r="H8" s="84"/>
      <c r="I8" s="84"/>
      <c r="J8" s="84"/>
      <c r="K8" s="84"/>
      <c r="L8" s="84"/>
      <c r="M8" s="84"/>
      <c r="N8" s="84"/>
      <c r="O8" s="84"/>
      <c r="P8" s="84"/>
      <c r="Q8" s="84"/>
      <c r="R8" s="84"/>
      <c r="S8" s="84"/>
      <c r="T8" s="84"/>
      <c r="U8" s="84"/>
    </row>
    <row r="9" spans="1:21" ht="27" customHeight="1" x14ac:dyDescent="0.2">
      <c r="A9" s="83"/>
      <c r="B9" s="83"/>
      <c r="C9" s="83"/>
      <c r="D9" s="33" t="s">
        <v>63</v>
      </c>
      <c r="E9" s="33" t="s">
        <v>64</v>
      </c>
      <c r="F9" s="33" t="s">
        <v>65</v>
      </c>
      <c r="G9" s="33" t="s">
        <v>66</v>
      </c>
      <c r="H9" s="33" t="s">
        <v>67</v>
      </c>
      <c r="I9" s="33" t="s">
        <v>68</v>
      </c>
      <c r="J9" s="33" t="s">
        <v>69</v>
      </c>
      <c r="K9" s="33" t="s">
        <v>70</v>
      </c>
      <c r="L9" s="33" t="s">
        <v>71</v>
      </c>
      <c r="M9" s="33" t="s">
        <v>72</v>
      </c>
      <c r="N9" s="33" t="s">
        <v>73</v>
      </c>
      <c r="O9" s="33" t="s">
        <v>74</v>
      </c>
      <c r="P9" s="33" t="s">
        <v>75</v>
      </c>
      <c r="Q9" s="33" t="s">
        <v>76</v>
      </c>
      <c r="R9" s="33" t="s">
        <v>77</v>
      </c>
      <c r="S9" s="33" t="s">
        <v>78</v>
      </c>
      <c r="T9" s="33" t="s">
        <v>79</v>
      </c>
      <c r="U9" s="34" t="s">
        <v>80</v>
      </c>
    </row>
    <row r="10" spans="1:21" ht="21.75" customHeight="1" x14ac:dyDescent="0.2">
      <c r="A10" s="11" t="s">
        <v>27</v>
      </c>
      <c r="B10" s="12" t="s">
        <v>28</v>
      </c>
      <c r="C10" s="59">
        <f>C11+C12+C17+C20</f>
        <v>150</v>
      </c>
      <c r="D10" s="63">
        <f>D11+D12+D17+D20</f>
        <v>145</v>
      </c>
      <c r="E10" s="49">
        <f t="shared" ref="E10:U10" si="0">E11+E12+E17+E20</f>
        <v>150</v>
      </c>
      <c r="F10" s="49">
        <f t="shared" si="0"/>
        <v>148</v>
      </c>
      <c r="G10" s="49">
        <f>G11+G12+G17+G20</f>
        <v>145.5</v>
      </c>
      <c r="H10" s="49">
        <f t="shared" si="0"/>
        <v>148.5</v>
      </c>
      <c r="I10" s="49">
        <f t="shared" si="0"/>
        <v>148.5</v>
      </c>
      <c r="J10" s="49">
        <f>J11+J12+J17+J20</f>
        <v>139.5</v>
      </c>
      <c r="K10" s="49">
        <f t="shared" si="0"/>
        <v>149</v>
      </c>
      <c r="L10" s="49">
        <f t="shared" si="0"/>
        <v>144</v>
      </c>
      <c r="M10" s="49">
        <f t="shared" si="0"/>
        <v>149</v>
      </c>
      <c r="N10" s="49">
        <f t="shared" si="0"/>
        <v>149</v>
      </c>
      <c r="O10" s="49">
        <f t="shared" si="0"/>
        <v>106</v>
      </c>
      <c r="P10" s="63">
        <f t="shared" si="0"/>
        <v>141.5</v>
      </c>
      <c r="Q10" s="49">
        <f t="shared" si="0"/>
        <v>150</v>
      </c>
      <c r="R10" s="49">
        <f t="shared" si="0"/>
        <v>149.5</v>
      </c>
      <c r="S10" s="49">
        <f t="shared" si="0"/>
        <v>150</v>
      </c>
      <c r="T10" s="49">
        <f t="shared" si="0"/>
        <v>148</v>
      </c>
      <c r="U10" s="71">
        <f t="shared" si="0"/>
        <v>142</v>
      </c>
    </row>
    <row r="11" spans="1:21" ht="23.25" customHeight="1" x14ac:dyDescent="0.2">
      <c r="A11" s="13">
        <v>1</v>
      </c>
      <c r="B11" s="14" t="s">
        <v>29</v>
      </c>
      <c r="C11" s="60">
        <v>20</v>
      </c>
      <c r="D11" s="50">
        <v>20</v>
      </c>
      <c r="E11" s="50">
        <v>20</v>
      </c>
      <c r="F11" s="50">
        <v>20</v>
      </c>
      <c r="G11" s="50">
        <v>20</v>
      </c>
      <c r="H11" s="50">
        <v>20</v>
      </c>
      <c r="I11" s="50">
        <v>20</v>
      </c>
      <c r="J11" s="50">
        <v>20</v>
      </c>
      <c r="K11" s="50">
        <v>20</v>
      </c>
      <c r="L11" s="50">
        <v>20</v>
      </c>
      <c r="M11" s="50">
        <v>20</v>
      </c>
      <c r="N11" s="50">
        <v>20</v>
      </c>
      <c r="O11" s="50">
        <v>20</v>
      </c>
      <c r="P11" s="50">
        <v>20</v>
      </c>
      <c r="Q11" s="50">
        <v>20</v>
      </c>
      <c r="R11" s="50">
        <v>20</v>
      </c>
      <c r="S11" s="50">
        <v>20</v>
      </c>
      <c r="T11" s="50">
        <v>20</v>
      </c>
      <c r="U11" s="50">
        <v>20</v>
      </c>
    </row>
    <row r="12" spans="1:21" ht="21.95" customHeight="1" x14ac:dyDescent="0.2">
      <c r="A12" s="15">
        <v>2</v>
      </c>
      <c r="B12" s="16" t="s">
        <v>30</v>
      </c>
      <c r="C12" s="61">
        <f>SUM(C13:C16)</f>
        <v>100</v>
      </c>
      <c r="D12" s="51">
        <f>SUM(D13:D16)</f>
        <v>95</v>
      </c>
      <c r="E12" s="51">
        <f t="shared" ref="E12:U12" si="1">SUM(E13:E16)</f>
        <v>100</v>
      </c>
      <c r="F12" s="51">
        <f t="shared" si="1"/>
        <v>98</v>
      </c>
      <c r="G12" s="51">
        <f t="shared" si="1"/>
        <v>95.5</v>
      </c>
      <c r="H12" s="51">
        <f t="shared" si="1"/>
        <v>98.5</v>
      </c>
      <c r="I12" s="51">
        <f t="shared" si="1"/>
        <v>98.5</v>
      </c>
      <c r="J12" s="51">
        <f>SUM(J13:J16)</f>
        <v>94.5</v>
      </c>
      <c r="K12" s="51">
        <f t="shared" si="1"/>
        <v>99</v>
      </c>
      <c r="L12" s="51">
        <f t="shared" si="1"/>
        <v>94</v>
      </c>
      <c r="M12" s="51">
        <f t="shared" si="1"/>
        <v>99</v>
      </c>
      <c r="N12" s="51">
        <f t="shared" si="1"/>
        <v>99</v>
      </c>
      <c r="O12" s="51">
        <f>SUM(O13:O16)</f>
        <v>56</v>
      </c>
      <c r="P12" s="51">
        <f t="shared" si="1"/>
        <v>91.5</v>
      </c>
      <c r="Q12" s="51">
        <f t="shared" si="1"/>
        <v>100</v>
      </c>
      <c r="R12" s="51">
        <f t="shared" si="1"/>
        <v>99.5</v>
      </c>
      <c r="S12" s="51">
        <f t="shared" si="1"/>
        <v>100</v>
      </c>
      <c r="T12" s="51">
        <f t="shared" si="1"/>
        <v>98</v>
      </c>
      <c r="U12" s="72">
        <f t="shared" si="1"/>
        <v>92</v>
      </c>
    </row>
    <row r="13" spans="1:21" s="9" customFormat="1" ht="27" customHeight="1" x14ac:dyDescent="0.2">
      <c r="A13" s="25"/>
      <c r="B13" s="19" t="s">
        <v>31</v>
      </c>
      <c r="C13" s="57">
        <v>20</v>
      </c>
      <c r="D13" s="52">
        <v>20</v>
      </c>
      <c r="E13" s="52">
        <v>20</v>
      </c>
      <c r="F13" s="52">
        <f>20</f>
        <v>20</v>
      </c>
      <c r="G13" s="52">
        <f>19.5</f>
        <v>19.5</v>
      </c>
      <c r="H13" s="52">
        <v>19.5</v>
      </c>
      <c r="I13" s="52">
        <v>19.5</v>
      </c>
      <c r="J13" s="52">
        <f>19.5</f>
        <v>19.5</v>
      </c>
      <c r="K13" s="52">
        <f>20</f>
        <v>20</v>
      </c>
      <c r="L13" s="52">
        <v>19</v>
      </c>
      <c r="M13" s="52">
        <v>20</v>
      </c>
      <c r="N13" s="52">
        <v>20</v>
      </c>
      <c r="O13" s="52">
        <v>10</v>
      </c>
      <c r="P13" s="52">
        <f>19.5</f>
        <v>19.5</v>
      </c>
      <c r="Q13" s="52">
        <v>20</v>
      </c>
      <c r="R13" s="52">
        <v>19.5</v>
      </c>
      <c r="S13" s="52">
        <f>20</f>
        <v>20</v>
      </c>
      <c r="T13" s="52">
        <v>20</v>
      </c>
      <c r="U13" s="70">
        <f>20</f>
        <v>20</v>
      </c>
    </row>
    <row r="14" spans="1:21" s="9" customFormat="1" ht="29.25" customHeight="1" x14ac:dyDescent="0.2">
      <c r="A14" s="35"/>
      <c r="B14" s="19" t="s">
        <v>120</v>
      </c>
      <c r="C14" s="52">
        <v>30</v>
      </c>
      <c r="D14" s="52">
        <f>10+17.5-2.5</f>
        <v>25</v>
      </c>
      <c r="E14" s="52">
        <v>30</v>
      </c>
      <c r="F14" s="52">
        <v>30</v>
      </c>
      <c r="G14" s="52">
        <f>29.5-2.5</f>
        <v>27</v>
      </c>
      <c r="H14" s="52">
        <v>29</v>
      </c>
      <c r="I14" s="52">
        <v>29</v>
      </c>
      <c r="J14" s="52">
        <f>30-4</f>
        <v>26</v>
      </c>
      <c r="K14" s="52">
        <v>29</v>
      </c>
      <c r="L14" s="52">
        <f>28.5-2.5</f>
        <v>26</v>
      </c>
      <c r="M14" s="52">
        <v>29.5</v>
      </c>
      <c r="N14" s="52">
        <v>29</v>
      </c>
      <c r="O14" s="52">
        <v>10</v>
      </c>
      <c r="P14" s="52">
        <f>27-5</f>
        <v>22</v>
      </c>
      <c r="Q14" s="52">
        <v>30</v>
      </c>
      <c r="R14" s="52">
        <f>10+20</f>
        <v>30</v>
      </c>
      <c r="S14" s="52">
        <v>30</v>
      </c>
      <c r="T14" s="52">
        <v>28.5</v>
      </c>
      <c r="U14" s="70">
        <f>30-8</f>
        <v>22</v>
      </c>
    </row>
    <row r="15" spans="1:21" s="9" customFormat="1" ht="27.75" customHeight="1" x14ac:dyDescent="0.2">
      <c r="A15" s="35"/>
      <c r="B15" s="19" t="s">
        <v>33</v>
      </c>
      <c r="C15" s="52">
        <v>30</v>
      </c>
      <c r="D15" s="52">
        <f>30</f>
        <v>30</v>
      </c>
      <c r="E15" s="52">
        <f>30</f>
        <v>30</v>
      </c>
      <c r="F15" s="52">
        <v>28</v>
      </c>
      <c r="G15" s="52">
        <v>29</v>
      </c>
      <c r="H15" s="52">
        <v>30</v>
      </c>
      <c r="I15" s="52">
        <f>30</f>
        <v>30</v>
      </c>
      <c r="J15" s="52">
        <f>30-1</f>
        <v>29</v>
      </c>
      <c r="K15" s="52">
        <v>30</v>
      </c>
      <c r="L15" s="52">
        <v>29</v>
      </c>
      <c r="M15" s="52">
        <v>29.5</v>
      </c>
      <c r="N15" s="52">
        <v>30</v>
      </c>
      <c r="O15" s="52">
        <f>30-4</f>
        <v>26</v>
      </c>
      <c r="P15" s="52">
        <v>30</v>
      </c>
      <c r="Q15" s="52">
        <v>30</v>
      </c>
      <c r="R15" s="52">
        <f>30</f>
        <v>30</v>
      </c>
      <c r="S15" s="52">
        <v>30</v>
      </c>
      <c r="T15" s="52">
        <f>29.5</f>
        <v>29.5</v>
      </c>
      <c r="U15" s="70">
        <v>30</v>
      </c>
    </row>
    <row r="16" spans="1:21" s="9" customFormat="1" ht="21.95" customHeight="1" x14ac:dyDescent="0.2">
      <c r="A16" s="35"/>
      <c r="B16" s="19" t="s">
        <v>34</v>
      </c>
      <c r="C16" s="57">
        <v>20</v>
      </c>
      <c r="D16" s="52">
        <f>20</f>
        <v>20</v>
      </c>
      <c r="E16" s="52">
        <f>20</f>
        <v>20</v>
      </c>
      <c r="F16" s="52">
        <f>20</f>
        <v>20</v>
      </c>
      <c r="G16" s="52">
        <f>20</f>
        <v>20</v>
      </c>
      <c r="H16" s="52">
        <f>20</f>
        <v>20</v>
      </c>
      <c r="I16" s="52">
        <f>20</f>
        <v>20</v>
      </c>
      <c r="J16" s="52">
        <v>20</v>
      </c>
      <c r="K16" s="52">
        <f>20</f>
        <v>20</v>
      </c>
      <c r="L16" s="52">
        <f>20</f>
        <v>20</v>
      </c>
      <c r="M16" s="52">
        <f>20</f>
        <v>20</v>
      </c>
      <c r="N16" s="52">
        <f>20</f>
        <v>20</v>
      </c>
      <c r="O16" s="52">
        <v>10</v>
      </c>
      <c r="P16" s="52">
        <f>20</f>
        <v>20</v>
      </c>
      <c r="Q16" s="52">
        <f>20</f>
        <v>20</v>
      </c>
      <c r="R16" s="52">
        <f>20</f>
        <v>20</v>
      </c>
      <c r="S16" s="52">
        <f>20</f>
        <v>20</v>
      </c>
      <c r="T16" s="52">
        <f>20</f>
        <v>20</v>
      </c>
      <c r="U16" s="70">
        <f>20</f>
        <v>20</v>
      </c>
    </row>
    <row r="17" spans="1:21" s="9" customFormat="1" ht="21.95" customHeight="1" x14ac:dyDescent="0.2">
      <c r="A17" s="25">
        <v>3</v>
      </c>
      <c r="B17" s="20" t="s">
        <v>35</v>
      </c>
      <c r="C17" s="58">
        <f>SUM(C18:C19)</f>
        <v>20</v>
      </c>
      <c r="D17" s="58">
        <f>SUM(D18:D19)</f>
        <v>20</v>
      </c>
      <c r="E17" s="58">
        <f t="shared" ref="E17:U17" si="2">SUM(E18:E19)</f>
        <v>20</v>
      </c>
      <c r="F17" s="58">
        <f t="shared" si="2"/>
        <v>20</v>
      </c>
      <c r="G17" s="58">
        <f t="shared" si="2"/>
        <v>20</v>
      </c>
      <c r="H17" s="58">
        <f t="shared" si="2"/>
        <v>20</v>
      </c>
      <c r="I17" s="58">
        <f t="shared" si="2"/>
        <v>20</v>
      </c>
      <c r="J17" s="58">
        <f t="shared" si="2"/>
        <v>20</v>
      </c>
      <c r="K17" s="58">
        <f t="shared" si="2"/>
        <v>20</v>
      </c>
      <c r="L17" s="58">
        <f t="shared" si="2"/>
        <v>20</v>
      </c>
      <c r="M17" s="58">
        <f t="shared" si="2"/>
        <v>20</v>
      </c>
      <c r="N17" s="58">
        <f t="shared" si="2"/>
        <v>20</v>
      </c>
      <c r="O17" s="58">
        <f t="shared" si="2"/>
        <v>20</v>
      </c>
      <c r="P17" s="58">
        <f t="shared" si="2"/>
        <v>20</v>
      </c>
      <c r="Q17" s="58">
        <f t="shared" si="2"/>
        <v>20</v>
      </c>
      <c r="R17" s="58">
        <f t="shared" si="2"/>
        <v>20</v>
      </c>
      <c r="S17" s="58">
        <f t="shared" si="2"/>
        <v>20</v>
      </c>
      <c r="T17" s="58">
        <f t="shared" si="2"/>
        <v>20</v>
      </c>
      <c r="U17" s="74">
        <f t="shared" si="2"/>
        <v>20</v>
      </c>
    </row>
    <row r="18" spans="1:21" s="9" customFormat="1" ht="25.5" customHeight="1" x14ac:dyDescent="0.2">
      <c r="A18" s="21"/>
      <c r="B18" s="19" t="s">
        <v>36</v>
      </c>
      <c r="C18" s="57">
        <v>10</v>
      </c>
      <c r="D18" s="57">
        <v>10</v>
      </c>
      <c r="E18" s="57">
        <v>10</v>
      </c>
      <c r="F18" s="57">
        <v>10</v>
      </c>
      <c r="G18" s="57">
        <v>10</v>
      </c>
      <c r="H18" s="57">
        <v>10</v>
      </c>
      <c r="I18" s="57">
        <v>10</v>
      </c>
      <c r="J18" s="57">
        <v>10</v>
      </c>
      <c r="K18" s="57">
        <v>10</v>
      </c>
      <c r="L18" s="57">
        <v>10</v>
      </c>
      <c r="M18" s="57">
        <v>10</v>
      </c>
      <c r="N18" s="57">
        <v>10</v>
      </c>
      <c r="O18" s="57">
        <v>10</v>
      </c>
      <c r="P18" s="57">
        <v>10</v>
      </c>
      <c r="Q18" s="57">
        <v>10</v>
      </c>
      <c r="R18" s="57">
        <v>10</v>
      </c>
      <c r="S18" s="57">
        <v>10</v>
      </c>
      <c r="T18" s="57">
        <v>10</v>
      </c>
      <c r="U18" s="77">
        <v>10</v>
      </c>
    </row>
    <row r="19" spans="1:21" s="9" customFormat="1" ht="21.95" customHeight="1" x14ac:dyDescent="0.2">
      <c r="A19" s="21"/>
      <c r="B19" s="19" t="s">
        <v>37</v>
      </c>
      <c r="C19" s="57">
        <v>10</v>
      </c>
      <c r="D19" s="57">
        <v>10</v>
      </c>
      <c r="E19" s="57">
        <v>10</v>
      </c>
      <c r="F19" s="57">
        <v>10</v>
      </c>
      <c r="G19" s="57">
        <v>10</v>
      </c>
      <c r="H19" s="57">
        <v>10</v>
      </c>
      <c r="I19" s="57">
        <v>10</v>
      </c>
      <c r="J19" s="57">
        <v>10</v>
      </c>
      <c r="K19" s="57">
        <v>10</v>
      </c>
      <c r="L19" s="57">
        <v>10</v>
      </c>
      <c r="M19" s="57">
        <v>10</v>
      </c>
      <c r="N19" s="57">
        <v>10</v>
      </c>
      <c r="O19" s="57">
        <v>10</v>
      </c>
      <c r="P19" s="57">
        <v>10</v>
      </c>
      <c r="Q19" s="57">
        <v>10</v>
      </c>
      <c r="R19" s="57">
        <v>10</v>
      </c>
      <c r="S19" s="57">
        <v>10</v>
      </c>
      <c r="T19" s="57">
        <v>10</v>
      </c>
      <c r="U19" s="77">
        <v>10</v>
      </c>
    </row>
    <row r="20" spans="1:21" s="9" customFormat="1" ht="21.95" customHeight="1" x14ac:dyDescent="0.2">
      <c r="A20" s="25">
        <v>4</v>
      </c>
      <c r="B20" s="20" t="s">
        <v>38</v>
      </c>
      <c r="C20" s="51">
        <v>10</v>
      </c>
      <c r="D20" s="51">
        <v>10</v>
      </c>
      <c r="E20" s="51">
        <v>10</v>
      </c>
      <c r="F20" s="51">
        <v>10</v>
      </c>
      <c r="G20" s="51">
        <v>10</v>
      </c>
      <c r="H20" s="51">
        <v>10</v>
      </c>
      <c r="I20" s="51">
        <v>10</v>
      </c>
      <c r="J20" s="51">
        <v>5</v>
      </c>
      <c r="K20" s="51">
        <v>10</v>
      </c>
      <c r="L20" s="51">
        <v>10</v>
      </c>
      <c r="M20" s="51">
        <v>10</v>
      </c>
      <c r="N20" s="51">
        <v>10</v>
      </c>
      <c r="O20" s="51">
        <v>10</v>
      </c>
      <c r="P20" s="51">
        <v>10</v>
      </c>
      <c r="Q20" s="51">
        <v>10</v>
      </c>
      <c r="R20" s="51">
        <v>10</v>
      </c>
      <c r="S20" s="51">
        <v>10</v>
      </c>
      <c r="T20" s="51">
        <v>10</v>
      </c>
      <c r="U20" s="74">
        <v>10</v>
      </c>
    </row>
    <row r="21" spans="1:21" ht="27" customHeight="1" x14ac:dyDescent="0.2">
      <c r="A21" s="15" t="s">
        <v>39</v>
      </c>
      <c r="B21" s="16" t="s">
        <v>40</v>
      </c>
      <c r="C21" s="61">
        <f>C22+C23+C26+C27+C28+C31</f>
        <v>100</v>
      </c>
      <c r="D21" s="58">
        <f>D22+D23+D26+D27+D28+D31</f>
        <v>100</v>
      </c>
      <c r="E21" s="51">
        <f t="shared" ref="E21:U21" si="3">E22+E23+E26+E27+E28+E31</f>
        <v>100</v>
      </c>
      <c r="F21" s="51">
        <f t="shared" si="3"/>
        <v>100</v>
      </c>
      <c r="G21" s="51">
        <f t="shared" si="3"/>
        <v>95</v>
      </c>
      <c r="H21" s="51">
        <f t="shared" si="3"/>
        <v>100</v>
      </c>
      <c r="I21" s="51">
        <f t="shared" si="3"/>
        <v>100</v>
      </c>
      <c r="J21" s="51">
        <f>J22+J23+J26+J27+J28+J31</f>
        <v>84</v>
      </c>
      <c r="K21" s="51">
        <f t="shared" si="3"/>
        <v>100</v>
      </c>
      <c r="L21" s="51">
        <f t="shared" si="3"/>
        <v>85</v>
      </c>
      <c r="M21" s="51">
        <f t="shared" si="3"/>
        <v>95</v>
      </c>
      <c r="N21" s="51">
        <f t="shared" si="3"/>
        <v>100</v>
      </c>
      <c r="O21" s="51">
        <f t="shared" si="3"/>
        <v>94</v>
      </c>
      <c r="P21" s="58">
        <f t="shared" si="3"/>
        <v>99</v>
      </c>
      <c r="Q21" s="51">
        <f t="shared" si="3"/>
        <v>95</v>
      </c>
      <c r="R21" s="51">
        <f t="shared" si="3"/>
        <v>100</v>
      </c>
      <c r="S21" s="51">
        <f t="shared" si="3"/>
        <v>100</v>
      </c>
      <c r="T21" s="51">
        <f t="shared" si="3"/>
        <v>100</v>
      </c>
      <c r="U21" s="74">
        <f t="shared" si="3"/>
        <v>100</v>
      </c>
    </row>
    <row r="22" spans="1:21" s="26" customFormat="1" ht="24" customHeight="1" x14ac:dyDescent="0.25">
      <c r="A22" s="25">
        <v>1</v>
      </c>
      <c r="B22" s="20" t="s">
        <v>41</v>
      </c>
      <c r="C22" s="51">
        <v>20</v>
      </c>
      <c r="D22" s="51">
        <v>20</v>
      </c>
      <c r="E22" s="51">
        <v>20</v>
      </c>
      <c r="F22" s="51">
        <v>20</v>
      </c>
      <c r="G22" s="51">
        <v>20</v>
      </c>
      <c r="H22" s="51">
        <v>20</v>
      </c>
      <c r="I22" s="51">
        <v>20</v>
      </c>
      <c r="J22" s="51">
        <v>19</v>
      </c>
      <c r="K22" s="51">
        <v>20</v>
      </c>
      <c r="L22" s="51">
        <v>20</v>
      </c>
      <c r="M22" s="51">
        <v>20</v>
      </c>
      <c r="N22" s="51">
        <v>20</v>
      </c>
      <c r="O22" s="51">
        <v>19</v>
      </c>
      <c r="P22" s="51">
        <v>19</v>
      </c>
      <c r="Q22" s="51">
        <v>20</v>
      </c>
      <c r="R22" s="51">
        <v>20</v>
      </c>
      <c r="S22" s="51">
        <v>20</v>
      </c>
      <c r="T22" s="51">
        <v>20</v>
      </c>
      <c r="U22" s="74">
        <v>20</v>
      </c>
    </row>
    <row r="23" spans="1:21" s="26" customFormat="1" ht="24" customHeight="1" x14ac:dyDescent="0.25">
      <c r="A23" s="25">
        <v>2</v>
      </c>
      <c r="B23" s="20" t="s">
        <v>42</v>
      </c>
      <c r="C23" s="51">
        <f>SUM(C24:C25)</f>
        <v>30</v>
      </c>
      <c r="D23" s="51">
        <v>30</v>
      </c>
      <c r="E23" s="51">
        <f t="shared" ref="E23:U23" si="4">SUM(E24:E25)</f>
        <v>30</v>
      </c>
      <c r="F23" s="51">
        <v>30</v>
      </c>
      <c r="G23" s="51">
        <f t="shared" si="4"/>
        <v>30</v>
      </c>
      <c r="H23" s="51">
        <f t="shared" si="4"/>
        <v>30</v>
      </c>
      <c r="I23" s="51">
        <f t="shared" si="4"/>
        <v>30</v>
      </c>
      <c r="J23" s="51">
        <f t="shared" si="4"/>
        <v>30</v>
      </c>
      <c r="K23" s="51">
        <f t="shared" si="4"/>
        <v>30</v>
      </c>
      <c r="L23" s="51">
        <f t="shared" si="4"/>
        <v>30</v>
      </c>
      <c r="M23" s="51">
        <f t="shared" si="4"/>
        <v>30</v>
      </c>
      <c r="N23" s="51">
        <f t="shared" si="4"/>
        <v>30</v>
      </c>
      <c r="O23" s="51">
        <f t="shared" si="4"/>
        <v>30</v>
      </c>
      <c r="P23" s="51">
        <f t="shared" si="4"/>
        <v>30</v>
      </c>
      <c r="Q23" s="51">
        <f t="shared" si="4"/>
        <v>30</v>
      </c>
      <c r="R23" s="51">
        <f t="shared" si="4"/>
        <v>30</v>
      </c>
      <c r="S23" s="51">
        <f t="shared" si="4"/>
        <v>30</v>
      </c>
      <c r="T23" s="51">
        <f t="shared" si="4"/>
        <v>30</v>
      </c>
      <c r="U23" s="74">
        <f t="shared" si="4"/>
        <v>30</v>
      </c>
    </row>
    <row r="24" spans="1:21" s="26" customFormat="1" ht="24" customHeight="1" x14ac:dyDescent="0.25">
      <c r="A24" s="21" t="s">
        <v>43</v>
      </c>
      <c r="B24" s="28" t="s">
        <v>44</v>
      </c>
      <c r="C24" s="52">
        <v>20</v>
      </c>
      <c r="D24" s="52">
        <v>20</v>
      </c>
      <c r="E24" s="52">
        <v>20</v>
      </c>
      <c r="F24" s="52">
        <v>20</v>
      </c>
      <c r="G24" s="52">
        <v>20</v>
      </c>
      <c r="H24" s="52">
        <v>20</v>
      </c>
      <c r="I24" s="52">
        <v>20</v>
      </c>
      <c r="J24" s="52">
        <v>20</v>
      </c>
      <c r="K24" s="52">
        <v>20</v>
      </c>
      <c r="L24" s="52">
        <v>20</v>
      </c>
      <c r="M24" s="52">
        <v>20</v>
      </c>
      <c r="N24" s="52">
        <v>20</v>
      </c>
      <c r="O24" s="52">
        <v>20</v>
      </c>
      <c r="P24" s="52">
        <v>20</v>
      </c>
      <c r="Q24" s="52">
        <v>20</v>
      </c>
      <c r="R24" s="52">
        <v>20</v>
      </c>
      <c r="S24" s="52">
        <v>20</v>
      </c>
      <c r="T24" s="52">
        <v>20</v>
      </c>
      <c r="U24" s="77">
        <v>20</v>
      </c>
    </row>
    <row r="25" spans="1:21" s="26" customFormat="1" ht="24" customHeight="1" x14ac:dyDescent="0.25">
      <c r="A25" s="21" t="s">
        <v>45</v>
      </c>
      <c r="B25" s="28" t="s">
        <v>46</v>
      </c>
      <c r="C25" s="52">
        <v>10</v>
      </c>
      <c r="D25" s="52">
        <f>10</f>
        <v>10</v>
      </c>
      <c r="E25" s="52">
        <f>10</f>
        <v>10</v>
      </c>
      <c r="F25" s="52">
        <f>10</f>
        <v>10</v>
      </c>
      <c r="G25" s="52">
        <f>10</f>
        <v>10</v>
      </c>
      <c r="H25" s="52">
        <f>10</f>
        <v>10</v>
      </c>
      <c r="I25" s="52">
        <f>10</f>
        <v>10</v>
      </c>
      <c r="J25" s="52">
        <f>10</f>
        <v>10</v>
      </c>
      <c r="K25" s="52">
        <f>10</f>
        <v>10</v>
      </c>
      <c r="L25" s="52">
        <f>10</f>
        <v>10</v>
      </c>
      <c r="M25" s="52">
        <f>10</f>
        <v>10</v>
      </c>
      <c r="N25" s="52">
        <f>10</f>
        <v>10</v>
      </c>
      <c r="O25" s="52">
        <f>10</f>
        <v>10</v>
      </c>
      <c r="P25" s="52">
        <f>10</f>
        <v>10</v>
      </c>
      <c r="Q25" s="52">
        <f>10</f>
        <v>10</v>
      </c>
      <c r="R25" s="52">
        <f>10</f>
        <v>10</v>
      </c>
      <c r="S25" s="52">
        <f>10</f>
        <v>10</v>
      </c>
      <c r="T25" s="52">
        <f>10</f>
        <v>10</v>
      </c>
      <c r="U25" s="77">
        <f>10</f>
        <v>10</v>
      </c>
    </row>
    <row r="26" spans="1:21" s="26" customFormat="1" ht="24" customHeight="1" x14ac:dyDescent="0.25">
      <c r="A26" s="25">
        <v>3</v>
      </c>
      <c r="B26" s="20" t="s">
        <v>47</v>
      </c>
      <c r="C26" s="58">
        <v>15</v>
      </c>
      <c r="D26" s="58">
        <v>15</v>
      </c>
      <c r="E26" s="51">
        <v>15</v>
      </c>
      <c r="F26" s="51">
        <v>15</v>
      </c>
      <c r="G26" s="51">
        <v>15</v>
      </c>
      <c r="H26" s="51">
        <v>15</v>
      </c>
      <c r="I26" s="51">
        <v>15</v>
      </c>
      <c r="J26" s="51">
        <v>15</v>
      </c>
      <c r="K26" s="51">
        <v>15</v>
      </c>
      <c r="L26" s="51">
        <v>15</v>
      </c>
      <c r="M26" s="51">
        <v>15</v>
      </c>
      <c r="N26" s="51">
        <v>15</v>
      </c>
      <c r="O26" s="51">
        <v>15</v>
      </c>
      <c r="P26" s="58">
        <v>15</v>
      </c>
      <c r="Q26" s="51">
        <v>15</v>
      </c>
      <c r="R26" s="51">
        <v>15</v>
      </c>
      <c r="S26" s="51">
        <v>15</v>
      </c>
      <c r="T26" s="51">
        <v>15</v>
      </c>
      <c r="U26" s="74">
        <v>15</v>
      </c>
    </row>
    <row r="27" spans="1:21" s="26" customFormat="1" ht="24" customHeight="1" x14ac:dyDescent="0.25">
      <c r="A27" s="25">
        <v>4</v>
      </c>
      <c r="B27" s="20" t="s">
        <v>48</v>
      </c>
      <c r="C27" s="51">
        <v>10</v>
      </c>
      <c r="D27" s="51">
        <v>10</v>
      </c>
      <c r="E27" s="51">
        <v>10</v>
      </c>
      <c r="F27" s="51">
        <v>10</v>
      </c>
      <c r="G27" s="51">
        <v>10</v>
      </c>
      <c r="H27" s="51">
        <v>10</v>
      </c>
      <c r="I27" s="51">
        <v>10</v>
      </c>
      <c r="J27" s="51">
        <v>10</v>
      </c>
      <c r="K27" s="51">
        <v>10</v>
      </c>
      <c r="L27" s="51">
        <v>10</v>
      </c>
      <c r="M27" s="51">
        <v>10</v>
      </c>
      <c r="N27" s="51">
        <v>10</v>
      </c>
      <c r="O27" s="51">
        <v>10</v>
      </c>
      <c r="P27" s="51">
        <v>10</v>
      </c>
      <c r="Q27" s="51">
        <v>10</v>
      </c>
      <c r="R27" s="51">
        <v>10</v>
      </c>
      <c r="S27" s="51">
        <v>10</v>
      </c>
      <c r="T27" s="51">
        <v>10</v>
      </c>
      <c r="U27" s="74">
        <v>10</v>
      </c>
    </row>
    <row r="28" spans="1:21" s="36" customFormat="1" ht="24" customHeight="1" x14ac:dyDescent="0.25">
      <c r="A28" s="15">
        <v>5</v>
      </c>
      <c r="B28" s="16" t="s">
        <v>49</v>
      </c>
      <c r="C28" s="61">
        <f>SUM(C29:C30)</f>
        <v>20</v>
      </c>
      <c r="D28" s="58">
        <f t="shared" ref="D28:U28" si="5">SUM(D29:D30)</f>
        <v>20</v>
      </c>
      <c r="E28" s="51">
        <f t="shared" si="5"/>
        <v>20</v>
      </c>
      <c r="F28" s="51">
        <f t="shared" si="5"/>
        <v>20</v>
      </c>
      <c r="G28" s="51">
        <f t="shared" si="5"/>
        <v>15</v>
      </c>
      <c r="H28" s="51">
        <f t="shared" si="5"/>
        <v>20</v>
      </c>
      <c r="I28" s="51">
        <f t="shared" si="5"/>
        <v>20</v>
      </c>
      <c r="J28" s="51">
        <f t="shared" si="5"/>
        <v>5</v>
      </c>
      <c r="K28" s="51">
        <f t="shared" si="5"/>
        <v>20</v>
      </c>
      <c r="L28" s="51">
        <f t="shared" si="5"/>
        <v>5</v>
      </c>
      <c r="M28" s="51">
        <f t="shared" si="5"/>
        <v>15</v>
      </c>
      <c r="N28" s="51">
        <f t="shared" si="5"/>
        <v>20</v>
      </c>
      <c r="O28" s="51">
        <f t="shared" si="5"/>
        <v>15</v>
      </c>
      <c r="P28" s="58">
        <f t="shared" si="5"/>
        <v>20</v>
      </c>
      <c r="Q28" s="51">
        <f t="shared" si="5"/>
        <v>15</v>
      </c>
      <c r="R28" s="51">
        <f t="shared" si="5"/>
        <v>20</v>
      </c>
      <c r="S28" s="51">
        <f t="shared" si="5"/>
        <v>20</v>
      </c>
      <c r="T28" s="51">
        <f t="shared" si="5"/>
        <v>20</v>
      </c>
      <c r="U28" s="74">
        <f t="shared" si="5"/>
        <v>20</v>
      </c>
    </row>
    <row r="29" spans="1:21" s="36" customFormat="1" ht="24" customHeight="1" x14ac:dyDescent="0.25">
      <c r="A29" s="30" t="s">
        <v>43</v>
      </c>
      <c r="B29" s="28" t="s">
        <v>50</v>
      </c>
      <c r="C29" s="62">
        <v>15</v>
      </c>
      <c r="D29" s="57">
        <v>15</v>
      </c>
      <c r="E29" s="57">
        <v>15</v>
      </c>
      <c r="F29" s="57">
        <v>15</v>
      </c>
      <c r="G29" s="57">
        <v>10</v>
      </c>
      <c r="H29" s="57">
        <v>15</v>
      </c>
      <c r="I29" s="57">
        <v>15</v>
      </c>
      <c r="J29" s="57">
        <v>0</v>
      </c>
      <c r="K29" s="57">
        <v>15</v>
      </c>
      <c r="L29" s="57">
        <v>0</v>
      </c>
      <c r="M29" s="57">
        <v>10</v>
      </c>
      <c r="N29" s="57">
        <v>15</v>
      </c>
      <c r="O29" s="57">
        <v>10</v>
      </c>
      <c r="P29" s="57">
        <v>15</v>
      </c>
      <c r="Q29" s="57">
        <v>10</v>
      </c>
      <c r="R29" s="57">
        <v>15</v>
      </c>
      <c r="S29" s="57">
        <v>15</v>
      </c>
      <c r="T29" s="57">
        <v>15</v>
      </c>
      <c r="U29" s="77">
        <v>15</v>
      </c>
    </row>
    <row r="30" spans="1:21" s="36" customFormat="1" ht="24" customHeight="1" x14ac:dyDescent="0.25">
      <c r="A30" s="30" t="s">
        <v>45</v>
      </c>
      <c r="B30" s="28" t="s">
        <v>51</v>
      </c>
      <c r="C30" s="62">
        <v>5</v>
      </c>
      <c r="D30" s="57">
        <v>5</v>
      </c>
      <c r="E30" s="57">
        <v>5</v>
      </c>
      <c r="F30" s="57">
        <v>5</v>
      </c>
      <c r="G30" s="57">
        <v>5</v>
      </c>
      <c r="H30" s="57">
        <v>5</v>
      </c>
      <c r="I30" s="57">
        <v>5</v>
      </c>
      <c r="J30" s="57">
        <v>5</v>
      </c>
      <c r="K30" s="57">
        <v>5</v>
      </c>
      <c r="L30" s="57">
        <v>5</v>
      </c>
      <c r="M30" s="57">
        <v>5</v>
      </c>
      <c r="N30" s="57">
        <v>5</v>
      </c>
      <c r="O30" s="57">
        <v>5</v>
      </c>
      <c r="P30" s="57">
        <v>5</v>
      </c>
      <c r="Q30" s="57">
        <v>5</v>
      </c>
      <c r="R30" s="57">
        <v>5</v>
      </c>
      <c r="S30" s="57">
        <v>5</v>
      </c>
      <c r="T30" s="57">
        <v>5</v>
      </c>
      <c r="U30" s="77">
        <v>5</v>
      </c>
    </row>
    <row r="31" spans="1:21" s="29" customFormat="1" ht="24" customHeight="1" x14ac:dyDescent="0.25">
      <c r="A31" s="25">
        <v>6</v>
      </c>
      <c r="B31" s="20" t="s">
        <v>52</v>
      </c>
      <c r="C31" s="51">
        <v>5</v>
      </c>
      <c r="D31" s="51">
        <f>5</f>
        <v>5</v>
      </c>
      <c r="E31" s="51">
        <f>5</f>
        <v>5</v>
      </c>
      <c r="F31" s="51">
        <f>5</f>
        <v>5</v>
      </c>
      <c r="G31" s="51">
        <f>5</f>
        <v>5</v>
      </c>
      <c r="H31" s="51">
        <f>5</f>
        <v>5</v>
      </c>
      <c r="I31" s="51">
        <f>5</f>
        <v>5</v>
      </c>
      <c r="J31" s="51">
        <f>5</f>
        <v>5</v>
      </c>
      <c r="K31" s="51">
        <f>5</f>
        <v>5</v>
      </c>
      <c r="L31" s="51">
        <f>5</f>
        <v>5</v>
      </c>
      <c r="M31" s="51">
        <f>5</f>
        <v>5</v>
      </c>
      <c r="N31" s="51">
        <f>5</f>
        <v>5</v>
      </c>
      <c r="O31" s="51">
        <f>5</f>
        <v>5</v>
      </c>
      <c r="P31" s="51">
        <f>5</f>
        <v>5</v>
      </c>
      <c r="Q31" s="51">
        <f>5</f>
        <v>5</v>
      </c>
      <c r="R31" s="51">
        <f>5</f>
        <v>5</v>
      </c>
      <c r="S31" s="51">
        <f>5</f>
        <v>5</v>
      </c>
      <c r="T31" s="51">
        <f>5</f>
        <v>5</v>
      </c>
      <c r="U31" s="74">
        <f>5</f>
        <v>5</v>
      </c>
    </row>
    <row r="32" spans="1:21" ht="21.95" customHeight="1" x14ac:dyDescent="0.2">
      <c r="A32" s="30"/>
      <c r="B32" s="15" t="s">
        <v>53</v>
      </c>
      <c r="C32" s="61">
        <f>C10+C21</f>
        <v>250</v>
      </c>
      <c r="D32" s="58">
        <f>D10+D21</f>
        <v>245</v>
      </c>
      <c r="E32" s="51">
        <f t="shared" ref="E32:U32" si="6">E10+E21</f>
        <v>250</v>
      </c>
      <c r="F32" s="51">
        <f t="shared" si="6"/>
        <v>248</v>
      </c>
      <c r="G32" s="51">
        <f t="shared" si="6"/>
        <v>240.5</v>
      </c>
      <c r="H32" s="51">
        <f t="shared" si="6"/>
        <v>248.5</v>
      </c>
      <c r="I32" s="51">
        <f t="shared" si="6"/>
        <v>248.5</v>
      </c>
      <c r="J32" s="51">
        <f>J10+J21</f>
        <v>223.5</v>
      </c>
      <c r="K32" s="51">
        <f t="shared" si="6"/>
        <v>249</v>
      </c>
      <c r="L32" s="51">
        <f t="shared" si="6"/>
        <v>229</v>
      </c>
      <c r="M32" s="51">
        <f t="shared" si="6"/>
        <v>244</v>
      </c>
      <c r="N32" s="51">
        <f t="shared" si="6"/>
        <v>249</v>
      </c>
      <c r="O32" s="51">
        <f t="shared" si="6"/>
        <v>200</v>
      </c>
      <c r="P32" s="58">
        <f t="shared" si="6"/>
        <v>240.5</v>
      </c>
      <c r="Q32" s="51">
        <f t="shared" si="6"/>
        <v>245</v>
      </c>
      <c r="R32" s="51">
        <f t="shared" si="6"/>
        <v>249.5</v>
      </c>
      <c r="S32" s="51">
        <f t="shared" si="6"/>
        <v>250</v>
      </c>
      <c r="T32" s="51">
        <f t="shared" si="6"/>
        <v>248</v>
      </c>
      <c r="U32" s="72">
        <f t="shared" si="6"/>
        <v>242</v>
      </c>
    </row>
    <row r="33" spans="2:21" ht="18" customHeight="1" x14ac:dyDescent="0.2"/>
    <row r="34" spans="2:21" ht="15.75" x14ac:dyDescent="0.2">
      <c r="B34" s="53" t="s">
        <v>81</v>
      </c>
      <c r="C34" s="45"/>
      <c r="J34" s="68"/>
      <c r="P34" s="86"/>
      <c r="Q34" s="86"/>
      <c r="R34" s="86"/>
      <c r="S34" s="86"/>
      <c r="U34" s="45"/>
    </row>
    <row r="35" spans="2:21" x14ac:dyDescent="0.2">
      <c r="B35" s="54" t="s">
        <v>55</v>
      </c>
      <c r="C35" s="45"/>
      <c r="U35" s="45"/>
    </row>
    <row r="36" spans="2:21" ht="38.25" customHeight="1" x14ac:dyDescent="0.2">
      <c r="B36" s="78" t="s">
        <v>122</v>
      </c>
      <c r="C36" s="78"/>
      <c r="D36" s="78"/>
      <c r="E36" s="78"/>
      <c r="F36" s="78"/>
      <c r="G36" s="78"/>
      <c r="H36" s="78"/>
      <c r="I36" s="78"/>
      <c r="J36" s="78"/>
      <c r="K36" s="78"/>
      <c r="L36" s="78"/>
      <c r="M36" s="78"/>
      <c r="N36" s="78"/>
      <c r="O36" s="78"/>
      <c r="P36" s="78"/>
      <c r="Q36" s="78"/>
      <c r="R36" s="78"/>
      <c r="S36" s="78"/>
      <c r="T36" s="78"/>
      <c r="U36" s="78"/>
    </row>
    <row r="37" spans="2:21" ht="30.75" customHeight="1" x14ac:dyDescent="0.2">
      <c r="B37" s="78" t="s">
        <v>125</v>
      </c>
      <c r="C37" s="78"/>
      <c r="D37" s="78"/>
      <c r="E37" s="78"/>
      <c r="F37" s="78"/>
      <c r="G37" s="78"/>
      <c r="H37" s="78"/>
      <c r="I37" s="78"/>
      <c r="J37" s="78"/>
      <c r="K37" s="78"/>
      <c r="L37" s="78"/>
      <c r="M37" s="78"/>
      <c r="N37" s="78"/>
      <c r="O37" s="78"/>
      <c r="P37" s="78"/>
      <c r="Q37" s="78"/>
      <c r="R37" s="78"/>
      <c r="S37" s="78"/>
      <c r="T37" s="78"/>
      <c r="U37" s="78"/>
    </row>
    <row r="38" spans="2:21" ht="28.5" customHeight="1" x14ac:dyDescent="0.2">
      <c r="B38" s="78" t="s">
        <v>121</v>
      </c>
      <c r="C38" s="78"/>
      <c r="D38" s="78"/>
      <c r="E38" s="78"/>
      <c r="F38" s="78"/>
      <c r="G38" s="78"/>
      <c r="H38" s="78"/>
      <c r="I38" s="78"/>
      <c r="J38" s="78"/>
      <c r="K38" s="78"/>
      <c r="L38" s="78"/>
      <c r="M38" s="78"/>
      <c r="N38" s="78"/>
      <c r="O38" s="78"/>
      <c r="P38" s="78"/>
      <c r="Q38" s="78"/>
      <c r="R38" s="78"/>
      <c r="S38" s="78"/>
      <c r="T38" s="78"/>
      <c r="U38" s="78"/>
    </row>
    <row r="39" spans="2:21" ht="16.5" customHeight="1" x14ac:dyDescent="0.2">
      <c r="B39" s="78" t="s">
        <v>109</v>
      </c>
      <c r="C39" s="78"/>
      <c r="D39" s="78"/>
      <c r="E39" s="78"/>
      <c r="F39" s="78"/>
      <c r="G39" s="78"/>
      <c r="H39" s="78"/>
      <c r="I39" s="78"/>
      <c r="J39" s="78"/>
      <c r="K39" s="78"/>
      <c r="L39" s="78"/>
      <c r="M39" s="78"/>
      <c r="N39" s="78"/>
      <c r="O39" s="78"/>
      <c r="P39" s="78"/>
      <c r="Q39" s="78"/>
      <c r="R39" s="78"/>
      <c r="S39" s="78"/>
      <c r="T39" s="78"/>
      <c r="U39" s="78"/>
    </row>
    <row r="40" spans="2:21" ht="41.25" customHeight="1" x14ac:dyDescent="0.2">
      <c r="B40" s="78" t="s">
        <v>129</v>
      </c>
      <c r="C40" s="78"/>
      <c r="D40" s="78"/>
      <c r="E40" s="78"/>
      <c r="F40" s="78"/>
      <c r="G40" s="78"/>
      <c r="H40" s="78"/>
      <c r="I40" s="78"/>
      <c r="J40" s="78"/>
      <c r="K40" s="78"/>
      <c r="L40" s="78"/>
      <c r="M40" s="78"/>
      <c r="N40" s="78"/>
      <c r="O40" s="78"/>
      <c r="P40" s="78"/>
      <c r="Q40" s="78"/>
      <c r="R40" s="78"/>
      <c r="S40" s="78"/>
      <c r="T40" s="78"/>
      <c r="U40" s="78"/>
    </row>
    <row r="41" spans="2:21" ht="29.25" customHeight="1" x14ac:dyDescent="0.2">
      <c r="B41" s="78" t="s">
        <v>110</v>
      </c>
      <c r="C41" s="78"/>
      <c r="D41" s="78"/>
      <c r="E41" s="78"/>
      <c r="F41" s="78"/>
      <c r="G41" s="78"/>
      <c r="H41" s="78"/>
      <c r="I41" s="78"/>
      <c r="J41" s="78"/>
      <c r="K41" s="78"/>
      <c r="L41" s="78"/>
      <c r="M41" s="78"/>
      <c r="N41" s="78"/>
      <c r="O41" s="78"/>
      <c r="P41" s="78"/>
      <c r="Q41" s="78"/>
      <c r="R41" s="78"/>
      <c r="S41" s="78"/>
      <c r="T41" s="78"/>
      <c r="U41" s="78"/>
    </row>
    <row r="42" spans="2:21" s="37" customFormat="1" ht="26.25" customHeight="1" x14ac:dyDescent="0.2">
      <c r="B42" s="87" t="s">
        <v>127</v>
      </c>
      <c r="C42" s="87"/>
      <c r="D42" s="87"/>
      <c r="E42" s="87"/>
      <c r="F42" s="87"/>
      <c r="G42" s="87"/>
      <c r="H42" s="87"/>
      <c r="I42" s="87"/>
      <c r="J42" s="87"/>
      <c r="K42" s="87"/>
      <c r="L42" s="87"/>
      <c r="M42" s="87"/>
      <c r="N42" s="87"/>
      <c r="O42" s="87"/>
      <c r="P42" s="87"/>
      <c r="Q42" s="87"/>
      <c r="R42" s="87"/>
      <c r="S42" s="87"/>
      <c r="T42" s="87"/>
      <c r="U42" s="87"/>
    </row>
    <row r="43" spans="2:21" s="37" customFormat="1" ht="17.25" customHeight="1" x14ac:dyDescent="0.2">
      <c r="B43" s="88" t="s">
        <v>98</v>
      </c>
      <c r="C43" s="88"/>
      <c r="D43" s="88"/>
      <c r="E43" s="88"/>
      <c r="F43" s="88"/>
      <c r="G43" s="88"/>
      <c r="H43" s="88"/>
      <c r="I43" s="88"/>
      <c r="J43" s="88"/>
      <c r="K43" s="88"/>
      <c r="L43" s="88"/>
      <c r="M43" s="88"/>
      <c r="N43" s="88"/>
      <c r="O43" s="88"/>
      <c r="P43" s="88"/>
      <c r="Q43" s="88"/>
      <c r="R43" s="88"/>
      <c r="S43" s="88"/>
      <c r="T43" s="88"/>
      <c r="U43" s="88"/>
    </row>
    <row r="44" spans="2:21" ht="28.5" customHeight="1" x14ac:dyDescent="0.2">
      <c r="B44" s="78" t="s">
        <v>100</v>
      </c>
      <c r="C44" s="78"/>
      <c r="D44" s="78"/>
      <c r="E44" s="78"/>
      <c r="F44" s="78"/>
      <c r="G44" s="78"/>
      <c r="H44" s="78"/>
      <c r="I44" s="78"/>
      <c r="J44" s="78"/>
      <c r="K44" s="78"/>
      <c r="L44" s="78"/>
      <c r="M44" s="78"/>
      <c r="N44" s="78"/>
      <c r="O44" s="78"/>
      <c r="P44" s="78"/>
      <c r="Q44" s="78"/>
      <c r="R44" s="78"/>
      <c r="S44" s="78"/>
      <c r="T44" s="78"/>
      <c r="U44" s="78"/>
    </row>
    <row r="45" spans="2:21" ht="55.5" customHeight="1" x14ac:dyDescent="0.2">
      <c r="B45" s="78" t="s">
        <v>124</v>
      </c>
      <c r="C45" s="78"/>
      <c r="D45" s="78"/>
      <c r="E45" s="78"/>
      <c r="F45" s="78"/>
      <c r="G45" s="78"/>
      <c r="H45" s="78"/>
      <c r="I45" s="78"/>
      <c r="J45" s="78"/>
      <c r="K45" s="78"/>
      <c r="L45" s="78"/>
      <c r="M45" s="78"/>
      <c r="N45" s="78"/>
      <c r="O45" s="78"/>
      <c r="P45" s="78"/>
      <c r="Q45" s="78"/>
      <c r="R45" s="78"/>
      <c r="S45" s="78"/>
      <c r="T45" s="78"/>
      <c r="U45" s="78"/>
    </row>
    <row r="46" spans="2:21" ht="39.75" customHeight="1" x14ac:dyDescent="0.2">
      <c r="B46" s="78" t="s">
        <v>126</v>
      </c>
      <c r="C46" s="78"/>
      <c r="D46" s="78"/>
      <c r="E46" s="78"/>
      <c r="F46" s="78"/>
      <c r="G46" s="78"/>
      <c r="H46" s="78"/>
      <c r="I46" s="78"/>
      <c r="J46" s="78"/>
      <c r="K46" s="78"/>
      <c r="L46" s="78"/>
      <c r="M46" s="78"/>
      <c r="N46" s="78"/>
      <c r="O46" s="78"/>
      <c r="P46" s="78"/>
      <c r="Q46" s="78"/>
      <c r="R46" s="78"/>
      <c r="S46" s="78"/>
      <c r="T46" s="78"/>
      <c r="U46" s="78"/>
    </row>
    <row r="47" spans="2:21" ht="31.5" customHeight="1" x14ac:dyDescent="0.2">
      <c r="B47" s="78" t="s">
        <v>111</v>
      </c>
      <c r="C47" s="78"/>
      <c r="D47" s="78"/>
      <c r="E47" s="78"/>
      <c r="F47" s="78"/>
      <c r="G47" s="78"/>
      <c r="H47" s="78"/>
      <c r="I47" s="78"/>
      <c r="J47" s="78"/>
      <c r="K47" s="78"/>
      <c r="L47" s="78"/>
      <c r="M47" s="78"/>
      <c r="N47" s="78"/>
      <c r="O47" s="78"/>
      <c r="P47" s="78"/>
      <c r="Q47" s="78"/>
      <c r="R47" s="78"/>
      <c r="S47" s="78"/>
      <c r="T47" s="78"/>
      <c r="U47" s="78"/>
    </row>
    <row r="48" spans="2:21" ht="26.25" customHeight="1" x14ac:dyDescent="0.2">
      <c r="B48" s="78" t="s">
        <v>101</v>
      </c>
      <c r="C48" s="78"/>
      <c r="D48" s="78"/>
      <c r="E48" s="78"/>
      <c r="F48" s="78"/>
      <c r="G48" s="78"/>
      <c r="H48" s="78"/>
      <c r="I48" s="78"/>
      <c r="J48" s="78"/>
      <c r="K48" s="78"/>
      <c r="L48" s="78"/>
      <c r="M48" s="78"/>
      <c r="N48" s="78"/>
      <c r="O48" s="78"/>
      <c r="P48" s="78"/>
      <c r="Q48" s="78"/>
      <c r="R48" s="78"/>
      <c r="S48" s="78"/>
      <c r="T48" s="78"/>
      <c r="U48" s="78"/>
    </row>
    <row r="49" spans="1:21" ht="16.5" customHeight="1" x14ac:dyDescent="0.2">
      <c r="B49" s="78" t="s">
        <v>99</v>
      </c>
      <c r="C49" s="78"/>
      <c r="D49" s="78"/>
      <c r="E49" s="78"/>
      <c r="F49" s="78"/>
      <c r="G49" s="78"/>
      <c r="H49" s="78"/>
      <c r="I49" s="78"/>
      <c r="J49" s="78"/>
      <c r="K49" s="78"/>
      <c r="L49" s="78"/>
      <c r="M49" s="78"/>
      <c r="N49" s="78"/>
      <c r="O49" s="78"/>
      <c r="P49" s="78"/>
      <c r="Q49" s="78"/>
      <c r="R49" s="78"/>
      <c r="S49" s="78"/>
      <c r="T49" s="78"/>
      <c r="U49" s="78"/>
    </row>
    <row r="50" spans="1:21" ht="31.5" customHeight="1" x14ac:dyDescent="0.2">
      <c r="B50" s="78" t="s">
        <v>123</v>
      </c>
      <c r="C50" s="78"/>
      <c r="D50" s="78"/>
      <c r="E50" s="78"/>
      <c r="F50" s="78"/>
      <c r="G50" s="78"/>
      <c r="H50" s="78"/>
      <c r="I50" s="78"/>
      <c r="J50" s="78"/>
      <c r="K50" s="78"/>
      <c r="L50" s="78"/>
      <c r="M50" s="78"/>
      <c r="N50" s="78"/>
      <c r="O50" s="78"/>
      <c r="P50" s="78"/>
      <c r="Q50" s="78"/>
      <c r="R50" s="78"/>
      <c r="S50" s="78"/>
      <c r="T50" s="78"/>
      <c r="U50" s="78"/>
    </row>
    <row r="51" spans="1:21" s="66" customFormat="1" ht="15.75" customHeight="1" x14ac:dyDescent="0.2">
      <c r="A51" s="9"/>
      <c r="B51" s="64" t="s">
        <v>56</v>
      </c>
      <c r="C51" s="65"/>
      <c r="P51" s="69"/>
      <c r="Q51" s="69"/>
      <c r="R51" s="69"/>
      <c r="S51" s="69"/>
      <c r="U51" s="65"/>
    </row>
    <row r="52" spans="1:21" s="8" customFormat="1" ht="16.5" customHeight="1" x14ac:dyDescent="0.2">
      <c r="A52" s="6"/>
      <c r="B52" s="85" t="s">
        <v>145</v>
      </c>
      <c r="C52" s="85"/>
      <c r="D52" s="85"/>
      <c r="E52" s="85"/>
      <c r="F52" s="85"/>
      <c r="G52" s="85"/>
      <c r="H52" s="85"/>
      <c r="I52" s="85"/>
      <c r="J52" s="85"/>
      <c r="K52" s="85"/>
      <c r="L52" s="85"/>
      <c r="M52" s="85"/>
      <c r="N52" s="85"/>
      <c r="O52" s="85"/>
      <c r="P52" s="85"/>
      <c r="Q52" s="85"/>
      <c r="R52" s="85"/>
      <c r="S52" s="85"/>
      <c r="T52" s="85"/>
      <c r="U52" s="85"/>
    </row>
    <row r="53" spans="1:21" ht="15" customHeight="1" x14ac:dyDescent="0.2">
      <c r="B53" s="85" t="s">
        <v>149</v>
      </c>
      <c r="C53" s="85"/>
      <c r="D53" s="85"/>
      <c r="E53" s="85"/>
      <c r="F53" s="85"/>
      <c r="G53" s="85"/>
      <c r="H53" s="85"/>
      <c r="I53" s="85"/>
      <c r="J53" s="85"/>
      <c r="K53" s="85"/>
      <c r="L53" s="85"/>
      <c r="M53" s="85"/>
      <c r="N53" s="85"/>
      <c r="O53" s="85"/>
      <c r="P53" s="85"/>
      <c r="Q53" s="85"/>
      <c r="R53" s="85"/>
      <c r="S53" s="85"/>
      <c r="T53" s="85"/>
      <c r="U53" s="85"/>
    </row>
    <row r="54" spans="1:21" ht="15.75" customHeight="1" x14ac:dyDescent="0.2">
      <c r="B54" s="85" t="s">
        <v>128</v>
      </c>
      <c r="C54" s="85"/>
      <c r="D54" s="85"/>
      <c r="E54" s="85"/>
      <c r="F54" s="85"/>
      <c r="G54" s="85"/>
      <c r="H54" s="85"/>
      <c r="I54" s="85"/>
      <c r="J54" s="85"/>
      <c r="K54" s="85"/>
      <c r="L54" s="85"/>
      <c r="M54" s="85"/>
      <c r="N54" s="85"/>
      <c r="O54" s="85"/>
      <c r="P54" s="85"/>
      <c r="Q54" s="85"/>
      <c r="R54" s="85"/>
      <c r="S54" s="85"/>
      <c r="T54" s="85"/>
      <c r="U54" s="85"/>
    </row>
    <row r="55" spans="1:21" s="45" customFormat="1" ht="17.25" customHeight="1" x14ac:dyDescent="0.2">
      <c r="B55" s="85" t="s">
        <v>144</v>
      </c>
      <c r="C55" s="85"/>
      <c r="D55" s="85"/>
      <c r="E55" s="85"/>
      <c r="F55" s="85"/>
      <c r="G55" s="85"/>
      <c r="H55" s="85"/>
      <c r="I55" s="85"/>
      <c r="J55" s="85"/>
      <c r="K55" s="85"/>
      <c r="L55" s="85"/>
      <c r="M55" s="85"/>
      <c r="N55" s="85"/>
      <c r="O55" s="85"/>
      <c r="P55" s="85"/>
      <c r="Q55" s="85"/>
      <c r="R55" s="85"/>
      <c r="S55" s="85"/>
      <c r="T55" s="85"/>
      <c r="U55" s="85"/>
    </row>
    <row r="56" spans="1:21" s="45" customFormat="1" ht="17.25" customHeight="1" x14ac:dyDescent="0.2">
      <c r="B56" s="85" t="s">
        <v>147</v>
      </c>
      <c r="C56" s="85"/>
      <c r="D56" s="85"/>
      <c r="E56" s="85"/>
      <c r="F56" s="85"/>
      <c r="G56" s="85"/>
      <c r="H56" s="85"/>
      <c r="I56" s="85"/>
      <c r="J56" s="85"/>
      <c r="K56" s="85"/>
      <c r="L56" s="85"/>
      <c r="M56" s="85"/>
      <c r="N56" s="85"/>
      <c r="O56" s="85"/>
      <c r="P56" s="85"/>
      <c r="Q56" s="85"/>
      <c r="R56" s="85"/>
      <c r="S56" s="85"/>
      <c r="T56" s="85"/>
      <c r="U56" s="85"/>
    </row>
    <row r="57" spans="1:21" s="45" customFormat="1" ht="17.25" customHeight="1" x14ac:dyDescent="0.2">
      <c r="B57" s="85" t="s">
        <v>146</v>
      </c>
      <c r="C57" s="85"/>
      <c r="D57" s="85"/>
      <c r="E57" s="85"/>
      <c r="F57" s="85"/>
      <c r="G57" s="85"/>
      <c r="H57" s="85"/>
      <c r="I57" s="85"/>
      <c r="J57" s="85"/>
      <c r="K57" s="85"/>
      <c r="L57" s="85"/>
      <c r="M57" s="85"/>
      <c r="N57" s="85"/>
      <c r="O57" s="85"/>
      <c r="P57" s="85"/>
      <c r="Q57" s="85"/>
      <c r="R57" s="85"/>
      <c r="S57" s="85"/>
      <c r="T57" s="85"/>
      <c r="U57" s="85"/>
    </row>
    <row r="58" spans="1:21" s="45" customFormat="1" ht="15.75" customHeight="1" x14ac:dyDescent="0.2">
      <c r="B58" s="85" t="s">
        <v>148</v>
      </c>
      <c r="C58" s="85"/>
      <c r="D58" s="85"/>
      <c r="E58" s="85"/>
      <c r="F58" s="85"/>
      <c r="G58" s="85"/>
      <c r="H58" s="85"/>
      <c r="I58" s="85"/>
      <c r="J58" s="85"/>
      <c r="K58" s="85"/>
      <c r="L58" s="85"/>
      <c r="M58" s="85"/>
      <c r="N58" s="85"/>
      <c r="O58" s="85"/>
      <c r="P58" s="85"/>
      <c r="Q58" s="85"/>
      <c r="R58" s="85"/>
      <c r="S58" s="85"/>
      <c r="T58" s="85"/>
      <c r="U58" s="85"/>
    </row>
  </sheetData>
  <mergeCells count="31">
    <mergeCell ref="B56:U56"/>
    <mergeCell ref="B43:U43"/>
    <mergeCell ref="B52:U52"/>
    <mergeCell ref="B53:U53"/>
    <mergeCell ref="B54:U54"/>
    <mergeCell ref="B49:U49"/>
    <mergeCell ref="B50:U50"/>
    <mergeCell ref="N2:T2"/>
    <mergeCell ref="A4:U4"/>
    <mergeCell ref="A5:U5"/>
    <mergeCell ref="A6:U6"/>
    <mergeCell ref="A8:A9"/>
    <mergeCell ref="B8:B9"/>
    <mergeCell ref="C8:C9"/>
    <mergeCell ref="D8:U8"/>
    <mergeCell ref="B58:U58"/>
    <mergeCell ref="B57:U57"/>
    <mergeCell ref="P34:S34"/>
    <mergeCell ref="B37:U37"/>
    <mergeCell ref="B38:U38"/>
    <mergeCell ref="B39:U39"/>
    <mergeCell ref="B40:U40"/>
    <mergeCell ref="B42:U42"/>
    <mergeCell ref="B36:U36"/>
    <mergeCell ref="B46:U46"/>
    <mergeCell ref="B47:U47"/>
    <mergeCell ref="B48:U48"/>
    <mergeCell ref="B45:U45"/>
    <mergeCell ref="B44:U44"/>
    <mergeCell ref="B41:U41"/>
    <mergeCell ref="B55:U55"/>
  </mergeCells>
  <pageMargins left="0" right="0" top="0.39370078740157483" bottom="0.39370078740157483" header="0.11811023622047245" footer="0"/>
  <pageSetup paperSize="9"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4"/>
  <sheetViews>
    <sheetView tabSelected="1" topLeftCell="A4" workbookViewId="0">
      <selection activeCell="A6" sqref="A6:T6"/>
    </sheetView>
  </sheetViews>
  <sheetFormatPr defaultRowHeight="12.75" x14ac:dyDescent="0.2"/>
  <cols>
    <col min="1" max="1" width="5.42578125" style="6" customWidth="1"/>
    <col min="2" max="2" width="28.7109375" style="6" customWidth="1"/>
    <col min="3" max="3" width="6" style="6" customWidth="1"/>
    <col min="4" max="20" width="6.7109375" style="8" customWidth="1"/>
    <col min="21" max="16384" width="9.140625" style="6"/>
  </cols>
  <sheetData>
    <row r="1" spans="1:22" s="2" customFormat="1" ht="16.5" x14ac:dyDescent="0.25">
      <c r="A1" s="1" t="s">
        <v>0</v>
      </c>
      <c r="D1" s="3"/>
      <c r="E1" s="3"/>
      <c r="F1" s="3"/>
      <c r="G1" s="3"/>
      <c r="H1" s="3"/>
      <c r="I1" s="3"/>
      <c r="J1" s="3"/>
      <c r="K1" s="3"/>
      <c r="L1" s="3"/>
      <c r="M1" s="79" t="s">
        <v>1</v>
      </c>
      <c r="N1" s="79"/>
      <c r="O1" s="79"/>
      <c r="P1" s="79"/>
      <c r="Q1" s="79"/>
      <c r="R1" s="79"/>
      <c r="S1" s="79"/>
      <c r="T1" s="3"/>
    </row>
    <row r="2" spans="1:22" s="2" customFormat="1" ht="17.25" x14ac:dyDescent="0.3">
      <c r="A2" s="1" t="s">
        <v>2</v>
      </c>
      <c r="C2" s="4"/>
      <c r="D2" s="3"/>
      <c r="E2" s="3"/>
      <c r="F2" s="3"/>
      <c r="G2" s="3"/>
      <c r="H2" s="3"/>
      <c r="I2" s="3"/>
      <c r="J2" s="3"/>
      <c r="K2" s="3"/>
      <c r="L2" s="3"/>
      <c r="M2" s="79" t="s">
        <v>3</v>
      </c>
      <c r="N2" s="79"/>
      <c r="O2" s="79"/>
      <c r="P2" s="79"/>
      <c r="Q2" s="79"/>
      <c r="R2" s="79"/>
      <c r="S2" s="79"/>
      <c r="T2" s="3"/>
    </row>
    <row r="4" spans="1:22" ht="18.75" x14ac:dyDescent="0.3">
      <c r="A4" s="80" t="s">
        <v>103</v>
      </c>
      <c r="B4" s="80"/>
      <c r="C4" s="80"/>
      <c r="D4" s="80"/>
      <c r="E4" s="80"/>
      <c r="F4" s="80"/>
      <c r="G4" s="80"/>
      <c r="H4" s="80"/>
      <c r="I4" s="80"/>
      <c r="J4" s="80"/>
      <c r="K4" s="80"/>
      <c r="L4" s="80"/>
      <c r="M4" s="80"/>
      <c r="N4" s="80"/>
      <c r="O4" s="80"/>
      <c r="P4" s="80"/>
      <c r="Q4" s="80"/>
      <c r="R4" s="80"/>
      <c r="S4" s="80"/>
      <c r="T4" s="80"/>
      <c r="U4" s="5"/>
      <c r="V4" s="5"/>
    </row>
    <row r="5" spans="1:22" ht="19.5" x14ac:dyDescent="0.35">
      <c r="A5" s="81" t="s">
        <v>5</v>
      </c>
      <c r="B5" s="81"/>
      <c r="C5" s="81"/>
      <c r="D5" s="81"/>
      <c r="E5" s="81"/>
      <c r="F5" s="81"/>
      <c r="G5" s="81"/>
      <c r="H5" s="81"/>
      <c r="I5" s="81"/>
      <c r="J5" s="81"/>
      <c r="K5" s="81"/>
      <c r="L5" s="81"/>
      <c r="M5" s="81"/>
      <c r="N5" s="81"/>
      <c r="O5" s="81"/>
      <c r="P5" s="81"/>
      <c r="Q5" s="81"/>
      <c r="R5" s="81"/>
      <c r="S5" s="81"/>
      <c r="T5" s="81"/>
    </row>
    <row r="6" spans="1:22" ht="16.5" customHeight="1" x14ac:dyDescent="0.25">
      <c r="A6" s="82" t="s">
        <v>102</v>
      </c>
      <c r="B6" s="82"/>
      <c r="C6" s="82"/>
      <c r="D6" s="82"/>
      <c r="E6" s="82"/>
      <c r="F6" s="82"/>
      <c r="G6" s="82"/>
      <c r="H6" s="82"/>
      <c r="I6" s="82"/>
      <c r="J6" s="82"/>
      <c r="K6" s="82"/>
      <c r="L6" s="82"/>
      <c r="M6" s="82"/>
      <c r="N6" s="82"/>
      <c r="O6" s="82"/>
      <c r="P6" s="82"/>
      <c r="Q6" s="82"/>
      <c r="R6" s="82"/>
      <c r="S6" s="82"/>
      <c r="T6" s="82"/>
    </row>
    <row r="7" spans="1:22" ht="16.5" customHeight="1" x14ac:dyDescent="0.25">
      <c r="A7" s="7"/>
      <c r="B7" s="7"/>
      <c r="C7" s="7"/>
    </row>
    <row r="8" spans="1:22" s="9" customFormat="1" ht="21" customHeight="1" x14ac:dyDescent="0.2">
      <c r="A8" s="89" t="s">
        <v>6</v>
      </c>
      <c r="B8" s="89" t="s">
        <v>7</v>
      </c>
      <c r="C8" s="89" t="s">
        <v>8</v>
      </c>
      <c r="D8" s="90" t="s">
        <v>9</v>
      </c>
      <c r="E8" s="90"/>
      <c r="F8" s="90"/>
      <c r="G8" s="90"/>
      <c r="H8" s="90"/>
      <c r="I8" s="90"/>
      <c r="J8" s="90"/>
      <c r="K8" s="90"/>
      <c r="L8" s="90"/>
      <c r="M8" s="90"/>
      <c r="N8" s="90"/>
      <c r="O8" s="90"/>
      <c r="P8" s="90"/>
      <c r="Q8" s="90"/>
      <c r="R8" s="90"/>
      <c r="S8" s="90"/>
      <c r="T8" s="90"/>
    </row>
    <row r="9" spans="1:22" s="9" customFormat="1" ht="27" customHeight="1" x14ac:dyDescent="0.2">
      <c r="A9" s="89"/>
      <c r="B9" s="89"/>
      <c r="C9" s="89"/>
      <c r="D9" s="10" t="s">
        <v>10</v>
      </c>
      <c r="E9" s="10" t="s">
        <v>11</v>
      </c>
      <c r="F9" s="10" t="s">
        <v>12</v>
      </c>
      <c r="G9" s="10" t="s">
        <v>13</v>
      </c>
      <c r="H9" s="10" t="s">
        <v>14</v>
      </c>
      <c r="I9" s="10" t="s">
        <v>15</v>
      </c>
      <c r="J9" s="10" t="s">
        <v>16</v>
      </c>
      <c r="K9" s="10" t="s">
        <v>17</v>
      </c>
      <c r="L9" s="10" t="s">
        <v>18</v>
      </c>
      <c r="M9" s="10" t="s">
        <v>19</v>
      </c>
      <c r="N9" s="10" t="s">
        <v>20</v>
      </c>
      <c r="O9" s="10" t="s">
        <v>21</v>
      </c>
      <c r="P9" s="10" t="s">
        <v>22</v>
      </c>
      <c r="Q9" s="10" t="s">
        <v>23</v>
      </c>
      <c r="R9" s="10" t="s">
        <v>24</v>
      </c>
      <c r="S9" s="10" t="s">
        <v>25</v>
      </c>
      <c r="T9" s="10" t="s">
        <v>26</v>
      </c>
    </row>
    <row r="10" spans="1:22" ht="31.5" customHeight="1" x14ac:dyDescent="0.2">
      <c r="A10" s="11" t="s">
        <v>27</v>
      </c>
      <c r="B10" s="12" t="s">
        <v>28</v>
      </c>
      <c r="C10" s="59">
        <f>C11+C12+C17+C20</f>
        <v>150</v>
      </c>
      <c r="D10" s="49">
        <f t="shared" ref="D10:T10" si="0">D11+D12+D17+D20</f>
        <v>150</v>
      </c>
      <c r="E10" s="49">
        <f t="shared" si="0"/>
        <v>150</v>
      </c>
      <c r="F10" s="49">
        <f t="shared" si="0"/>
        <v>150</v>
      </c>
      <c r="G10" s="49">
        <f t="shared" si="0"/>
        <v>147</v>
      </c>
      <c r="H10" s="49">
        <f t="shared" si="0"/>
        <v>150</v>
      </c>
      <c r="I10" s="49">
        <f t="shared" si="0"/>
        <v>147.5</v>
      </c>
      <c r="J10" s="49">
        <f t="shared" si="0"/>
        <v>150</v>
      </c>
      <c r="K10" s="49">
        <f t="shared" si="0"/>
        <v>150</v>
      </c>
      <c r="L10" s="49">
        <f t="shared" si="0"/>
        <v>149</v>
      </c>
      <c r="M10" s="49">
        <f t="shared" si="0"/>
        <v>150</v>
      </c>
      <c r="N10" s="49">
        <f t="shared" si="0"/>
        <v>149</v>
      </c>
      <c r="O10" s="49">
        <f>O11+O12+O17+O20</f>
        <v>145.5</v>
      </c>
      <c r="P10" s="49">
        <f t="shared" si="0"/>
        <v>149</v>
      </c>
      <c r="Q10" s="49">
        <f t="shared" si="0"/>
        <v>149</v>
      </c>
      <c r="R10" s="49">
        <f t="shared" si="0"/>
        <v>149.5</v>
      </c>
      <c r="S10" s="49">
        <f t="shared" si="0"/>
        <v>149.5</v>
      </c>
      <c r="T10" s="49">
        <f t="shared" si="0"/>
        <v>150</v>
      </c>
    </row>
    <row r="11" spans="1:22" ht="23.25" customHeight="1" x14ac:dyDescent="0.2">
      <c r="A11" s="13">
        <v>1</v>
      </c>
      <c r="B11" s="14" t="s">
        <v>29</v>
      </c>
      <c r="C11" s="60">
        <v>20</v>
      </c>
      <c r="D11" s="56">
        <f>20</f>
        <v>20</v>
      </c>
      <c r="E11" s="56">
        <f>20</f>
        <v>20</v>
      </c>
      <c r="F11" s="56">
        <f>20</f>
        <v>20</v>
      </c>
      <c r="G11" s="56">
        <f>20</f>
        <v>20</v>
      </c>
      <c r="H11" s="56">
        <f>20</f>
        <v>20</v>
      </c>
      <c r="I11" s="56">
        <f>20</f>
        <v>20</v>
      </c>
      <c r="J11" s="56">
        <f>20</f>
        <v>20</v>
      </c>
      <c r="K11" s="56">
        <f>20</f>
        <v>20</v>
      </c>
      <c r="L11" s="56">
        <f>20</f>
        <v>20</v>
      </c>
      <c r="M11" s="56">
        <f>20</f>
        <v>20</v>
      </c>
      <c r="N11" s="56">
        <f>20</f>
        <v>20</v>
      </c>
      <c r="O11" s="56">
        <f>20</f>
        <v>20</v>
      </c>
      <c r="P11" s="56">
        <f>20</f>
        <v>20</v>
      </c>
      <c r="Q11" s="56">
        <f>20</f>
        <v>20</v>
      </c>
      <c r="R11" s="56">
        <f>20</f>
        <v>20</v>
      </c>
      <c r="S11" s="56">
        <f>20</f>
        <v>20</v>
      </c>
      <c r="T11" s="56">
        <f>20</f>
        <v>20</v>
      </c>
    </row>
    <row r="12" spans="1:22" ht="21.95" customHeight="1" x14ac:dyDescent="0.2">
      <c r="A12" s="15">
        <v>2</v>
      </c>
      <c r="B12" s="16" t="s">
        <v>30</v>
      </c>
      <c r="C12" s="61">
        <f>SUM(C13:C16)</f>
        <v>100</v>
      </c>
      <c r="D12" s="51">
        <f t="shared" ref="D12:T12" si="1">SUM(D13:D16)</f>
        <v>100</v>
      </c>
      <c r="E12" s="51">
        <f t="shared" si="1"/>
        <v>100</v>
      </c>
      <c r="F12" s="51">
        <f t="shared" si="1"/>
        <v>100</v>
      </c>
      <c r="G12" s="51">
        <f t="shared" si="1"/>
        <v>97</v>
      </c>
      <c r="H12" s="51">
        <f t="shared" si="1"/>
        <v>100</v>
      </c>
      <c r="I12" s="51">
        <f t="shared" si="1"/>
        <v>97.5</v>
      </c>
      <c r="J12" s="51">
        <f t="shared" si="1"/>
        <v>100</v>
      </c>
      <c r="K12" s="51">
        <f t="shared" si="1"/>
        <v>100</v>
      </c>
      <c r="L12" s="51">
        <f t="shared" si="1"/>
        <v>99</v>
      </c>
      <c r="M12" s="51">
        <f t="shared" si="1"/>
        <v>100</v>
      </c>
      <c r="N12" s="51">
        <f t="shared" si="1"/>
        <v>99</v>
      </c>
      <c r="O12" s="51">
        <f t="shared" si="1"/>
        <v>95.5</v>
      </c>
      <c r="P12" s="51">
        <f t="shared" si="1"/>
        <v>99</v>
      </c>
      <c r="Q12" s="51">
        <f t="shared" si="1"/>
        <v>99</v>
      </c>
      <c r="R12" s="51">
        <f t="shared" si="1"/>
        <v>99.5</v>
      </c>
      <c r="S12" s="51">
        <f t="shared" si="1"/>
        <v>99.5</v>
      </c>
      <c r="T12" s="51">
        <f t="shared" si="1"/>
        <v>100</v>
      </c>
    </row>
    <row r="13" spans="1:22" ht="21.95" customHeight="1" x14ac:dyDescent="0.2">
      <c r="A13" s="15"/>
      <c r="B13" s="17" t="s">
        <v>31</v>
      </c>
      <c r="C13" s="62">
        <v>20</v>
      </c>
      <c r="D13" s="52">
        <v>20</v>
      </c>
      <c r="E13" s="52">
        <f>20</f>
        <v>20</v>
      </c>
      <c r="F13" s="52">
        <v>20</v>
      </c>
      <c r="G13" s="52">
        <f>19</f>
        <v>19</v>
      </c>
      <c r="H13" s="52">
        <f>20</f>
        <v>20</v>
      </c>
      <c r="I13" s="52">
        <f>20</f>
        <v>20</v>
      </c>
      <c r="J13" s="52">
        <v>20</v>
      </c>
      <c r="K13" s="52">
        <f>20</f>
        <v>20</v>
      </c>
      <c r="L13" s="52">
        <f>20</f>
        <v>20</v>
      </c>
      <c r="M13" s="52">
        <v>20</v>
      </c>
      <c r="N13" s="52">
        <f>20</f>
        <v>20</v>
      </c>
      <c r="O13" s="52">
        <v>19.5</v>
      </c>
      <c r="P13" s="52">
        <v>20</v>
      </c>
      <c r="Q13" s="52">
        <v>20</v>
      </c>
      <c r="R13" s="52">
        <v>19.5</v>
      </c>
      <c r="S13" s="52">
        <f>20</f>
        <v>20</v>
      </c>
      <c r="T13" s="52">
        <f>20</f>
        <v>20</v>
      </c>
    </row>
    <row r="14" spans="1:22" ht="21.95" customHeight="1" x14ac:dyDescent="0.2">
      <c r="A14" s="18"/>
      <c r="B14" s="19" t="s">
        <v>32</v>
      </c>
      <c r="C14" s="57">
        <v>30</v>
      </c>
      <c r="D14" s="52">
        <v>30</v>
      </c>
      <c r="E14" s="52">
        <v>30</v>
      </c>
      <c r="F14" s="52">
        <v>30</v>
      </c>
      <c r="G14" s="52">
        <v>30</v>
      </c>
      <c r="H14" s="52">
        <v>30</v>
      </c>
      <c r="I14" s="52">
        <f>30-2.5</f>
        <v>27.5</v>
      </c>
      <c r="J14" s="57">
        <f>10+20</f>
        <v>30</v>
      </c>
      <c r="K14" s="57">
        <f>10+20</f>
        <v>30</v>
      </c>
      <c r="L14" s="57">
        <v>30</v>
      </c>
      <c r="M14" s="57">
        <f>10+20</f>
        <v>30</v>
      </c>
      <c r="N14" s="57">
        <f>30-1</f>
        <v>29</v>
      </c>
      <c r="O14" s="57">
        <f>29.5-2.5</f>
        <v>27</v>
      </c>
      <c r="P14" s="52">
        <v>30</v>
      </c>
      <c r="Q14" s="52">
        <v>29</v>
      </c>
      <c r="R14" s="57">
        <f>10+20</f>
        <v>30</v>
      </c>
      <c r="S14" s="57">
        <v>29.5</v>
      </c>
      <c r="T14" s="52">
        <v>30</v>
      </c>
    </row>
    <row r="15" spans="1:22" ht="21.95" customHeight="1" x14ac:dyDescent="0.2">
      <c r="A15" s="18"/>
      <c r="B15" s="17" t="s">
        <v>33</v>
      </c>
      <c r="C15" s="62">
        <v>30</v>
      </c>
      <c r="D15" s="52">
        <f>30</f>
        <v>30</v>
      </c>
      <c r="E15" s="52">
        <v>30</v>
      </c>
      <c r="F15" s="52">
        <v>30</v>
      </c>
      <c r="G15" s="52">
        <v>28</v>
      </c>
      <c r="H15" s="52">
        <v>30</v>
      </c>
      <c r="I15" s="52">
        <f>30</f>
        <v>30</v>
      </c>
      <c r="J15" s="52">
        <v>30</v>
      </c>
      <c r="K15" s="57">
        <f>10+20</f>
        <v>30</v>
      </c>
      <c r="L15" s="52">
        <v>29</v>
      </c>
      <c r="M15" s="52">
        <f>30</f>
        <v>30</v>
      </c>
      <c r="N15" s="52">
        <f>30</f>
        <v>30</v>
      </c>
      <c r="O15" s="52">
        <v>29</v>
      </c>
      <c r="P15" s="52">
        <v>29</v>
      </c>
      <c r="Q15" s="52">
        <v>30</v>
      </c>
      <c r="R15" s="52">
        <f>30</f>
        <v>30</v>
      </c>
      <c r="S15" s="52">
        <f>30</f>
        <v>30</v>
      </c>
      <c r="T15" s="52">
        <v>30</v>
      </c>
    </row>
    <row r="16" spans="1:22" ht="21.95" customHeight="1" x14ac:dyDescent="0.2">
      <c r="A16" s="18"/>
      <c r="B16" s="17" t="s">
        <v>34</v>
      </c>
      <c r="C16" s="62">
        <v>20</v>
      </c>
      <c r="D16" s="52">
        <f>20</f>
        <v>20</v>
      </c>
      <c r="E16" s="52">
        <v>20</v>
      </c>
      <c r="F16" s="52">
        <v>20</v>
      </c>
      <c r="G16" s="52">
        <f>20</f>
        <v>20</v>
      </c>
      <c r="H16" s="52">
        <v>20</v>
      </c>
      <c r="I16" s="52">
        <f>20</f>
        <v>20</v>
      </c>
      <c r="J16" s="52">
        <f>20</f>
        <v>20</v>
      </c>
      <c r="K16" s="52">
        <f>20</f>
        <v>20</v>
      </c>
      <c r="L16" s="52">
        <f>20</f>
        <v>20</v>
      </c>
      <c r="M16" s="52">
        <f>20</f>
        <v>20</v>
      </c>
      <c r="N16" s="52">
        <f>20</f>
        <v>20</v>
      </c>
      <c r="O16" s="52">
        <f>20</f>
        <v>20</v>
      </c>
      <c r="P16" s="52">
        <f>20</f>
        <v>20</v>
      </c>
      <c r="Q16" s="52">
        <f>20</f>
        <v>20</v>
      </c>
      <c r="R16" s="52">
        <f>20</f>
        <v>20</v>
      </c>
      <c r="S16" s="52">
        <f>20</f>
        <v>20</v>
      </c>
      <c r="T16" s="52">
        <f>20</f>
        <v>20</v>
      </c>
    </row>
    <row r="17" spans="1:20" ht="21.95" customHeight="1" x14ac:dyDescent="0.2">
      <c r="A17" s="15">
        <v>3</v>
      </c>
      <c r="B17" s="20" t="s">
        <v>35</v>
      </c>
      <c r="C17" s="58">
        <f>SUM(C18:C19)</f>
        <v>20</v>
      </c>
      <c r="D17" s="51">
        <f t="shared" ref="D17:T17" si="2">SUM(D18:D19)</f>
        <v>20</v>
      </c>
      <c r="E17" s="58">
        <f t="shared" si="2"/>
        <v>20</v>
      </c>
      <c r="F17" s="51">
        <f t="shared" si="2"/>
        <v>20</v>
      </c>
      <c r="G17" s="51">
        <f t="shared" si="2"/>
        <v>20</v>
      </c>
      <c r="H17" s="58">
        <f t="shared" si="2"/>
        <v>20</v>
      </c>
      <c r="I17" s="58">
        <f t="shared" si="2"/>
        <v>20</v>
      </c>
      <c r="J17" s="58">
        <f t="shared" si="2"/>
        <v>20</v>
      </c>
      <c r="K17" s="58">
        <f t="shared" si="2"/>
        <v>20</v>
      </c>
      <c r="L17" s="58">
        <f t="shared" si="2"/>
        <v>20</v>
      </c>
      <c r="M17" s="58">
        <f t="shared" si="2"/>
        <v>20</v>
      </c>
      <c r="N17" s="51">
        <f t="shared" si="2"/>
        <v>20</v>
      </c>
      <c r="O17" s="58">
        <f t="shared" si="2"/>
        <v>20</v>
      </c>
      <c r="P17" s="58">
        <f t="shared" si="2"/>
        <v>20</v>
      </c>
      <c r="Q17" s="51">
        <f t="shared" si="2"/>
        <v>20</v>
      </c>
      <c r="R17" s="58">
        <f t="shared" si="2"/>
        <v>20</v>
      </c>
      <c r="S17" s="58">
        <f t="shared" si="2"/>
        <v>20</v>
      </c>
      <c r="T17" s="58">
        <f t="shared" si="2"/>
        <v>20</v>
      </c>
    </row>
    <row r="18" spans="1:20" s="9" customFormat="1" ht="21.95" customHeight="1" x14ac:dyDescent="0.2">
      <c r="A18" s="21"/>
      <c r="B18" s="19" t="s">
        <v>36</v>
      </c>
      <c r="C18" s="57">
        <v>10</v>
      </c>
      <c r="D18" s="52">
        <v>10</v>
      </c>
      <c r="E18" s="52">
        <v>10</v>
      </c>
      <c r="F18" s="52">
        <v>10</v>
      </c>
      <c r="G18" s="52">
        <v>10</v>
      </c>
      <c r="H18" s="52">
        <v>10</v>
      </c>
      <c r="I18" s="52">
        <v>10</v>
      </c>
      <c r="J18" s="52">
        <v>10</v>
      </c>
      <c r="K18" s="52">
        <v>10</v>
      </c>
      <c r="L18" s="52">
        <v>10</v>
      </c>
      <c r="M18" s="52">
        <v>10</v>
      </c>
      <c r="N18" s="52">
        <v>10</v>
      </c>
      <c r="O18" s="52">
        <v>10</v>
      </c>
      <c r="P18" s="52">
        <v>10</v>
      </c>
      <c r="Q18" s="52">
        <v>10</v>
      </c>
      <c r="R18" s="52">
        <v>10</v>
      </c>
      <c r="S18" s="52">
        <v>10</v>
      </c>
      <c r="T18" s="52">
        <v>10</v>
      </c>
    </row>
    <row r="19" spans="1:20" s="9" customFormat="1" ht="21.95" customHeight="1" x14ac:dyDescent="0.2">
      <c r="A19" s="21"/>
      <c r="B19" s="19" t="s">
        <v>37</v>
      </c>
      <c r="C19" s="57">
        <v>10</v>
      </c>
      <c r="D19" s="52">
        <v>10</v>
      </c>
      <c r="E19" s="52">
        <v>10</v>
      </c>
      <c r="F19" s="52">
        <v>10</v>
      </c>
      <c r="G19" s="52">
        <v>10</v>
      </c>
      <c r="H19" s="52">
        <v>10</v>
      </c>
      <c r="I19" s="52">
        <v>10</v>
      </c>
      <c r="J19" s="52">
        <v>10</v>
      </c>
      <c r="K19" s="52">
        <v>10</v>
      </c>
      <c r="L19" s="52">
        <v>10</v>
      </c>
      <c r="M19" s="52">
        <v>10</v>
      </c>
      <c r="N19" s="52">
        <v>10</v>
      </c>
      <c r="O19" s="52">
        <v>10</v>
      </c>
      <c r="P19" s="52">
        <v>10</v>
      </c>
      <c r="Q19" s="52">
        <v>10</v>
      </c>
      <c r="R19" s="52">
        <v>10</v>
      </c>
      <c r="S19" s="52">
        <v>10</v>
      </c>
      <c r="T19" s="52">
        <v>10</v>
      </c>
    </row>
    <row r="20" spans="1:20" s="24" customFormat="1" ht="25.5" customHeight="1" x14ac:dyDescent="0.2">
      <c r="A20" s="22">
        <v>4</v>
      </c>
      <c r="B20" s="23" t="s">
        <v>38</v>
      </c>
      <c r="C20" s="58">
        <v>10</v>
      </c>
      <c r="D20" s="51">
        <f>10</f>
        <v>10</v>
      </c>
      <c r="E20" s="51">
        <f>10</f>
        <v>10</v>
      </c>
      <c r="F20" s="51">
        <f>10</f>
        <v>10</v>
      </c>
      <c r="G20" s="51">
        <f>10</f>
        <v>10</v>
      </c>
      <c r="H20" s="51">
        <f>10</f>
        <v>10</v>
      </c>
      <c r="I20" s="51">
        <f>10</f>
        <v>10</v>
      </c>
      <c r="J20" s="51">
        <f>10</f>
        <v>10</v>
      </c>
      <c r="K20" s="51">
        <f>10</f>
        <v>10</v>
      </c>
      <c r="L20" s="51">
        <f>10</f>
        <v>10</v>
      </c>
      <c r="M20" s="51">
        <f>10</f>
        <v>10</v>
      </c>
      <c r="N20" s="51">
        <f>10</f>
        <v>10</v>
      </c>
      <c r="O20" s="51">
        <f>10</f>
        <v>10</v>
      </c>
      <c r="P20" s="51">
        <f>10</f>
        <v>10</v>
      </c>
      <c r="Q20" s="51">
        <f>10</f>
        <v>10</v>
      </c>
      <c r="R20" s="51">
        <f>10</f>
        <v>10</v>
      </c>
      <c r="S20" s="51">
        <f>10</f>
        <v>10</v>
      </c>
      <c r="T20" s="51">
        <f>10</f>
        <v>10</v>
      </c>
    </row>
    <row r="21" spans="1:20" ht="27" customHeight="1" x14ac:dyDescent="0.2">
      <c r="A21" s="15" t="s">
        <v>39</v>
      </c>
      <c r="B21" s="16" t="s">
        <v>40</v>
      </c>
      <c r="C21" s="61">
        <f>C22+C23+C26+C27+C28+C31</f>
        <v>100</v>
      </c>
      <c r="D21" s="51">
        <f t="shared" ref="D21:T21" si="3">D22+D23+D26+D27+D28+D31</f>
        <v>100</v>
      </c>
      <c r="E21" s="58">
        <f t="shared" si="3"/>
        <v>100</v>
      </c>
      <c r="F21" s="51">
        <f t="shared" si="3"/>
        <v>100</v>
      </c>
      <c r="G21" s="51">
        <f>G22+G23+G26+G27+G28+G31</f>
        <v>100</v>
      </c>
      <c r="H21" s="58">
        <f t="shared" si="3"/>
        <v>100</v>
      </c>
      <c r="I21" s="58">
        <f t="shared" si="3"/>
        <v>100</v>
      </c>
      <c r="J21" s="58">
        <f t="shared" si="3"/>
        <v>100</v>
      </c>
      <c r="K21" s="58">
        <f t="shared" si="3"/>
        <v>100</v>
      </c>
      <c r="L21" s="58">
        <f t="shared" si="3"/>
        <v>100</v>
      </c>
      <c r="M21" s="58">
        <f t="shared" si="3"/>
        <v>100</v>
      </c>
      <c r="N21" s="51">
        <f t="shared" si="3"/>
        <v>100</v>
      </c>
      <c r="O21" s="58">
        <f t="shared" si="3"/>
        <v>100</v>
      </c>
      <c r="P21" s="58">
        <f t="shared" si="3"/>
        <v>100</v>
      </c>
      <c r="Q21" s="51">
        <f t="shared" si="3"/>
        <v>100</v>
      </c>
      <c r="R21" s="58">
        <f t="shared" si="3"/>
        <v>100</v>
      </c>
      <c r="S21" s="58">
        <f t="shared" si="3"/>
        <v>100</v>
      </c>
      <c r="T21" s="58">
        <f t="shared" si="3"/>
        <v>100</v>
      </c>
    </row>
    <row r="22" spans="1:20" s="26" customFormat="1" ht="24" customHeight="1" x14ac:dyDescent="0.25">
      <c r="A22" s="25">
        <v>1</v>
      </c>
      <c r="B22" s="20" t="s">
        <v>41</v>
      </c>
      <c r="C22" s="51">
        <v>20</v>
      </c>
      <c r="D22" s="51">
        <f>20</f>
        <v>20</v>
      </c>
      <c r="E22" s="51">
        <f>20</f>
        <v>20</v>
      </c>
      <c r="F22" s="51">
        <f>20</f>
        <v>20</v>
      </c>
      <c r="G22" s="51">
        <f>20</f>
        <v>20</v>
      </c>
      <c r="H22" s="51">
        <f>20</f>
        <v>20</v>
      </c>
      <c r="I22" s="51">
        <v>20</v>
      </c>
      <c r="J22" s="51">
        <v>20</v>
      </c>
      <c r="K22" s="51">
        <f>20</f>
        <v>20</v>
      </c>
      <c r="L22" s="51">
        <f>20</f>
        <v>20</v>
      </c>
      <c r="M22" s="51">
        <f>20</f>
        <v>20</v>
      </c>
      <c r="N22" s="51">
        <f>20</f>
        <v>20</v>
      </c>
      <c r="O22" s="51">
        <f>20</f>
        <v>20</v>
      </c>
      <c r="P22" s="51">
        <f>20</f>
        <v>20</v>
      </c>
      <c r="Q22" s="51">
        <v>20</v>
      </c>
      <c r="R22" s="51">
        <f>20</f>
        <v>20</v>
      </c>
      <c r="S22" s="51">
        <f>20</f>
        <v>20</v>
      </c>
      <c r="T22" s="51">
        <f>20</f>
        <v>20</v>
      </c>
    </row>
    <row r="23" spans="1:20" s="27" customFormat="1" ht="24" customHeight="1" x14ac:dyDescent="0.25">
      <c r="A23" s="15">
        <v>2</v>
      </c>
      <c r="B23" s="16" t="s">
        <v>42</v>
      </c>
      <c r="C23" s="58">
        <f>SUM(C24:C25)</f>
        <v>30</v>
      </c>
      <c r="D23" s="51">
        <f t="shared" ref="D23:T23" si="4">SUM(D24:D25)</f>
        <v>30</v>
      </c>
      <c r="E23" s="58">
        <f t="shared" si="4"/>
        <v>30</v>
      </c>
      <c r="F23" s="51">
        <f t="shared" si="4"/>
        <v>30</v>
      </c>
      <c r="G23" s="51">
        <f t="shared" si="4"/>
        <v>30</v>
      </c>
      <c r="H23" s="58">
        <f t="shared" si="4"/>
        <v>30</v>
      </c>
      <c r="I23" s="58">
        <f t="shared" si="4"/>
        <v>30</v>
      </c>
      <c r="J23" s="58">
        <f t="shared" si="4"/>
        <v>30</v>
      </c>
      <c r="K23" s="58">
        <f t="shared" si="4"/>
        <v>30</v>
      </c>
      <c r="L23" s="58">
        <f t="shared" si="4"/>
        <v>30</v>
      </c>
      <c r="M23" s="58">
        <f t="shared" si="4"/>
        <v>30</v>
      </c>
      <c r="N23" s="51">
        <f t="shared" si="4"/>
        <v>30</v>
      </c>
      <c r="O23" s="58">
        <f t="shared" si="4"/>
        <v>30</v>
      </c>
      <c r="P23" s="58">
        <f t="shared" si="4"/>
        <v>30</v>
      </c>
      <c r="Q23" s="51">
        <f t="shared" si="4"/>
        <v>30</v>
      </c>
      <c r="R23" s="58">
        <f t="shared" si="4"/>
        <v>30</v>
      </c>
      <c r="S23" s="58">
        <f t="shared" si="4"/>
        <v>30</v>
      </c>
      <c r="T23" s="58">
        <f t="shared" si="4"/>
        <v>30</v>
      </c>
    </row>
    <row r="24" spans="1:20" s="26" customFormat="1" ht="24" customHeight="1" x14ac:dyDescent="0.25">
      <c r="A24" s="21" t="s">
        <v>43</v>
      </c>
      <c r="B24" s="28" t="s">
        <v>44</v>
      </c>
      <c r="C24" s="57">
        <v>20</v>
      </c>
      <c r="D24" s="52">
        <v>20</v>
      </c>
      <c r="E24" s="52">
        <v>20</v>
      </c>
      <c r="F24" s="52">
        <v>20</v>
      </c>
      <c r="G24" s="52">
        <v>20</v>
      </c>
      <c r="H24" s="52">
        <f>20</f>
        <v>20</v>
      </c>
      <c r="I24" s="52">
        <v>20</v>
      </c>
      <c r="J24" s="52">
        <v>20</v>
      </c>
      <c r="K24" s="52">
        <v>20</v>
      </c>
      <c r="L24" s="52">
        <v>20</v>
      </c>
      <c r="M24" s="52">
        <v>20</v>
      </c>
      <c r="N24" s="52">
        <v>20</v>
      </c>
      <c r="O24" s="52">
        <v>20</v>
      </c>
      <c r="P24" s="52">
        <v>20</v>
      </c>
      <c r="Q24" s="52">
        <v>20</v>
      </c>
      <c r="R24" s="52">
        <v>20</v>
      </c>
      <c r="S24" s="52">
        <v>20</v>
      </c>
      <c r="T24" s="52">
        <v>20</v>
      </c>
    </row>
    <row r="25" spans="1:20" s="26" customFormat="1" ht="24" customHeight="1" x14ac:dyDescent="0.25">
      <c r="A25" s="21" t="s">
        <v>45</v>
      </c>
      <c r="B25" s="28" t="s">
        <v>46</v>
      </c>
      <c r="C25" s="57">
        <v>10</v>
      </c>
      <c r="D25" s="52">
        <f>10</f>
        <v>10</v>
      </c>
      <c r="E25" s="52">
        <f>10</f>
        <v>10</v>
      </c>
      <c r="F25" s="52">
        <f>10</f>
        <v>10</v>
      </c>
      <c r="G25" s="52">
        <f>10</f>
        <v>10</v>
      </c>
      <c r="H25" s="52">
        <f>10</f>
        <v>10</v>
      </c>
      <c r="I25" s="52">
        <f>10</f>
        <v>10</v>
      </c>
      <c r="J25" s="52">
        <f>10</f>
        <v>10</v>
      </c>
      <c r="K25" s="52">
        <f>10</f>
        <v>10</v>
      </c>
      <c r="L25" s="52">
        <f>10</f>
        <v>10</v>
      </c>
      <c r="M25" s="52">
        <f>10</f>
        <v>10</v>
      </c>
      <c r="N25" s="52">
        <f>10</f>
        <v>10</v>
      </c>
      <c r="O25" s="52">
        <f>10</f>
        <v>10</v>
      </c>
      <c r="P25" s="52">
        <f>10</f>
        <v>10</v>
      </c>
      <c r="Q25" s="52">
        <f>10</f>
        <v>10</v>
      </c>
      <c r="R25" s="52">
        <f>10</f>
        <v>10</v>
      </c>
      <c r="S25" s="52">
        <f>10</f>
        <v>10</v>
      </c>
      <c r="T25" s="52">
        <f>10</f>
        <v>10</v>
      </c>
    </row>
    <row r="26" spans="1:20" s="26" customFormat="1" ht="24" customHeight="1" x14ac:dyDescent="0.25">
      <c r="A26" s="25">
        <v>3</v>
      </c>
      <c r="B26" s="20" t="s">
        <v>47</v>
      </c>
      <c r="C26" s="58">
        <v>15</v>
      </c>
      <c r="D26" s="51">
        <f>15</f>
        <v>15</v>
      </c>
      <c r="E26" s="51">
        <f>15</f>
        <v>15</v>
      </c>
      <c r="F26" s="51">
        <f>15</f>
        <v>15</v>
      </c>
      <c r="G26" s="51">
        <v>15</v>
      </c>
      <c r="H26" s="58">
        <f>15</f>
        <v>15</v>
      </c>
      <c r="I26" s="58">
        <f>15</f>
        <v>15</v>
      </c>
      <c r="J26" s="58">
        <f>15</f>
        <v>15</v>
      </c>
      <c r="K26" s="58">
        <f>15</f>
        <v>15</v>
      </c>
      <c r="L26" s="58">
        <f>15</f>
        <v>15</v>
      </c>
      <c r="M26" s="58">
        <f>15</f>
        <v>15</v>
      </c>
      <c r="N26" s="51">
        <v>15</v>
      </c>
      <c r="O26" s="58">
        <f>15</f>
        <v>15</v>
      </c>
      <c r="P26" s="58">
        <f>15</f>
        <v>15</v>
      </c>
      <c r="Q26" s="58">
        <f>15</f>
        <v>15</v>
      </c>
      <c r="R26" s="58">
        <f>15</f>
        <v>15</v>
      </c>
      <c r="S26" s="58">
        <f>15</f>
        <v>15</v>
      </c>
      <c r="T26" s="58">
        <f>15</f>
        <v>15</v>
      </c>
    </row>
    <row r="27" spans="1:20" s="26" customFormat="1" ht="24" customHeight="1" x14ac:dyDescent="0.25">
      <c r="A27" s="25">
        <v>4</v>
      </c>
      <c r="B27" s="20" t="s">
        <v>115</v>
      </c>
      <c r="C27" s="58">
        <v>10</v>
      </c>
      <c r="D27" s="51">
        <v>10</v>
      </c>
      <c r="E27" s="51">
        <v>10</v>
      </c>
      <c r="F27" s="51">
        <v>10</v>
      </c>
      <c r="G27" s="51">
        <v>10</v>
      </c>
      <c r="H27" s="51">
        <v>10</v>
      </c>
      <c r="I27" s="51">
        <v>10</v>
      </c>
      <c r="J27" s="51">
        <v>10</v>
      </c>
      <c r="K27" s="51">
        <v>10</v>
      </c>
      <c r="L27" s="51">
        <v>10</v>
      </c>
      <c r="M27" s="51">
        <v>10</v>
      </c>
      <c r="N27" s="51">
        <v>10</v>
      </c>
      <c r="O27" s="51">
        <v>10</v>
      </c>
      <c r="P27" s="51">
        <v>10</v>
      </c>
      <c r="Q27" s="51">
        <v>10</v>
      </c>
      <c r="R27" s="51">
        <v>10</v>
      </c>
      <c r="S27" s="51">
        <v>10</v>
      </c>
      <c r="T27" s="51">
        <v>10</v>
      </c>
    </row>
    <row r="28" spans="1:20" s="29" customFormat="1" ht="24" customHeight="1" x14ac:dyDescent="0.25">
      <c r="A28" s="25">
        <v>5</v>
      </c>
      <c r="B28" s="20" t="s">
        <v>49</v>
      </c>
      <c r="C28" s="58">
        <f>SUM(C29:C30)</f>
        <v>20</v>
      </c>
      <c r="D28" s="51">
        <f t="shared" ref="D28:T28" si="5">SUM(D29:D30)</f>
        <v>20</v>
      </c>
      <c r="E28" s="58">
        <f t="shared" si="5"/>
        <v>20</v>
      </c>
      <c r="F28" s="51">
        <f t="shared" si="5"/>
        <v>20</v>
      </c>
      <c r="G28" s="51">
        <f t="shared" si="5"/>
        <v>20</v>
      </c>
      <c r="H28" s="58">
        <f t="shared" si="5"/>
        <v>20</v>
      </c>
      <c r="I28" s="58">
        <f t="shared" si="5"/>
        <v>20</v>
      </c>
      <c r="J28" s="58">
        <f t="shared" si="5"/>
        <v>20</v>
      </c>
      <c r="K28" s="58">
        <f t="shared" si="5"/>
        <v>20</v>
      </c>
      <c r="L28" s="58">
        <f t="shared" si="5"/>
        <v>20</v>
      </c>
      <c r="M28" s="58">
        <f t="shared" si="5"/>
        <v>20</v>
      </c>
      <c r="N28" s="51">
        <f t="shared" si="5"/>
        <v>20</v>
      </c>
      <c r="O28" s="58">
        <f t="shared" si="5"/>
        <v>20</v>
      </c>
      <c r="P28" s="58">
        <f t="shared" si="5"/>
        <v>20</v>
      </c>
      <c r="Q28" s="51">
        <f t="shared" si="5"/>
        <v>20</v>
      </c>
      <c r="R28" s="58">
        <f t="shared" si="5"/>
        <v>20</v>
      </c>
      <c r="S28" s="58">
        <f t="shared" si="5"/>
        <v>20</v>
      </c>
      <c r="T28" s="58">
        <f t="shared" si="5"/>
        <v>20</v>
      </c>
    </row>
    <row r="29" spans="1:20" s="29" customFormat="1" ht="24" customHeight="1" x14ac:dyDescent="0.25">
      <c r="A29" s="21" t="s">
        <v>43</v>
      </c>
      <c r="B29" s="28" t="s">
        <v>50</v>
      </c>
      <c r="C29" s="57">
        <v>15</v>
      </c>
      <c r="D29" s="52">
        <v>15</v>
      </c>
      <c r="E29" s="57">
        <v>15</v>
      </c>
      <c r="F29" s="52">
        <v>15</v>
      </c>
      <c r="G29" s="52">
        <v>15</v>
      </c>
      <c r="H29" s="52">
        <v>15</v>
      </c>
      <c r="I29" s="57">
        <v>15</v>
      </c>
      <c r="J29" s="57">
        <v>15</v>
      </c>
      <c r="K29" s="57">
        <v>15</v>
      </c>
      <c r="L29" s="57">
        <v>15</v>
      </c>
      <c r="M29" s="57">
        <v>15</v>
      </c>
      <c r="N29" s="57">
        <v>15</v>
      </c>
      <c r="O29" s="57">
        <v>15</v>
      </c>
      <c r="P29" s="57">
        <v>15</v>
      </c>
      <c r="Q29" s="57">
        <v>15</v>
      </c>
      <c r="R29" s="57">
        <v>15</v>
      </c>
      <c r="S29" s="57">
        <v>15</v>
      </c>
      <c r="T29" s="57">
        <v>15</v>
      </c>
    </row>
    <row r="30" spans="1:20" s="29" customFormat="1" ht="24" customHeight="1" x14ac:dyDescent="0.25">
      <c r="A30" s="21" t="s">
        <v>45</v>
      </c>
      <c r="B30" s="28" t="s">
        <v>51</v>
      </c>
      <c r="C30" s="57">
        <v>5</v>
      </c>
      <c r="D30" s="52">
        <v>5</v>
      </c>
      <c r="E30" s="52">
        <v>5</v>
      </c>
      <c r="F30" s="52">
        <v>5</v>
      </c>
      <c r="G30" s="52">
        <v>5</v>
      </c>
      <c r="H30" s="52">
        <v>5</v>
      </c>
      <c r="I30" s="52">
        <v>5</v>
      </c>
      <c r="J30" s="52">
        <v>5</v>
      </c>
      <c r="K30" s="52">
        <v>5</v>
      </c>
      <c r="L30" s="52">
        <v>5</v>
      </c>
      <c r="M30" s="52">
        <v>5</v>
      </c>
      <c r="N30" s="52">
        <v>5</v>
      </c>
      <c r="O30" s="52">
        <v>5</v>
      </c>
      <c r="P30" s="52">
        <v>5</v>
      </c>
      <c r="Q30" s="52">
        <v>5</v>
      </c>
      <c r="R30" s="52">
        <v>5</v>
      </c>
      <c r="S30" s="52">
        <v>5</v>
      </c>
      <c r="T30" s="52">
        <v>5</v>
      </c>
    </row>
    <row r="31" spans="1:20" s="29" customFormat="1" ht="24" customHeight="1" x14ac:dyDescent="0.25">
      <c r="A31" s="25">
        <v>6</v>
      </c>
      <c r="B31" s="20" t="s">
        <v>52</v>
      </c>
      <c r="C31" s="58">
        <v>5</v>
      </c>
      <c r="D31" s="51">
        <f>5</f>
        <v>5</v>
      </c>
      <c r="E31" s="51">
        <f>5</f>
        <v>5</v>
      </c>
      <c r="F31" s="51">
        <f>5</f>
        <v>5</v>
      </c>
      <c r="G31" s="51">
        <f>5</f>
        <v>5</v>
      </c>
      <c r="H31" s="51">
        <f>5</f>
        <v>5</v>
      </c>
      <c r="I31" s="51">
        <f>5</f>
        <v>5</v>
      </c>
      <c r="J31" s="51">
        <f>5</f>
        <v>5</v>
      </c>
      <c r="K31" s="51">
        <f>5</f>
        <v>5</v>
      </c>
      <c r="L31" s="51">
        <f>5</f>
        <v>5</v>
      </c>
      <c r="M31" s="51">
        <f>5</f>
        <v>5</v>
      </c>
      <c r="N31" s="51">
        <f>5</f>
        <v>5</v>
      </c>
      <c r="O31" s="51">
        <f>5</f>
        <v>5</v>
      </c>
      <c r="P31" s="51">
        <f>5</f>
        <v>5</v>
      </c>
      <c r="Q31" s="51">
        <f>5</f>
        <v>5</v>
      </c>
      <c r="R31" s="51">
        <f>5</f>
        <v>5</v>
      </c>
      <c r="S31" s="51">
        <f>5</f>
        <v>5</v>
      </c>
      <c r="T31" s="51">
        <f>5</f>
        <v>5</v>
      </c>
    </row>
    <row r="32" spans="1:20" ht="21.95" customHeight="1" x14ac:dyDescent="0.2">
      <c r="A32" s="30"/>
      <c r="B32" s="15" t="s">
        <v>53</v>
      </c>
      <c r="C32" s="61">
        <f>C10+C21</f>
        <v>250</v>
      </c>
      <c r="D32" s="51">
        <f t="shared" ref="D32:T32" si="6">D10+D21</f>
        <v>250</v>
      </c>
      <c r="E32" s="58">
        <f t="shared" si="6"/>
        <v>250</v>
      </c>
      <c r="F32" s="51">
        <f t="shared" si="6"/>
        <v>250</v>
      </c>
      <c r="G32" s="51">
        <f t="shared" si="6"/>
        <v>247</v>
      </c>
      <c r="H32" s="51">
        <f t="shared" si="6"/>
        <v>250</v>
      </c>
      <c r="I32" s="58">
        <f t="shared" si="6"/>
        <v>247.5</v>
      </c>
      <c r="J32" s="58">
        <f t="shared" si="6"/>
        <v>250</v>
      </c>
      <c r="K32" s="58">
        <f t="shared" si="6"/>
        <v>250</v>
      </c>
      <c r="L32" s="58">
        <f t="shared" si="6"/>
        <v>249</v>
      </c>
      <c r="M32" s="58">
        <f t="shared" si="6"/>
        <v>250</v>
      </c>
      <c r="N32" s="51">
        <f t="shared" si="6"/>
        <v>249</v>
      </c>
      <c r="O32" s="58">
        <f t="shared" si="6"/>
        <v>245.5</v>
      </c>
      <c r="P32" s="58">
        <f t="shared" si="6"/>
        <v>249</v>
      </c>
      <c r="Q32" s="51">
        <f t="shared" si="6"/>
        <v>249</v>
      </c>
      <c r="R32" s="58">
        <f t="shared" si="6"/>
        <v>249.5</v>
      </c>
      <c r="S32" s="58">
        <f t="shared" si="6"/>
        <v>249.5</v>
      </c>
      <c r="T32" s="58">
        <f t="shared" si="6"/>
        <v>250</v>
      </c>
    </row>
    <row r="33" spans="2:21" ht="18" customHeight="1" x14ac:dyDescent="0.2">
      <c r="B33" s="45"/>
      <c r="C33" s="45"/>
    </row>
    <row r="34" spans="2:21" x14ac:dyDescent="0.2">
      <c r="B34" s="53" t="s">
        <v>54</v>
      </c>
      <c r="C34" s="45"/>
      <c r="P34" s="91"/>
      <c r="Q34" s="91"/>
      <c r="R34" s="91"/>
      <c r="S34" s="91"/>
    </row>
    <row r="35" spans="2:21" ht="16.5" customHeight="1" x14ac:dyDescent="0.2">
      <c r="B35" s="54" t="s">
        <v>55</v>
      </c>
      <c r="C35" s="45"/>
    </row>
    <row r="36" spans="2:21" ht="26.25" customHeight="1" x14ac:dyDescent="0.2">
      <c r="B36" s="78" t="s">
        <v>119</v>
      </c>
      <c r="C36" s="78"/>
      <c r="D36" s="78"/>
      <c r="E36" s="78"/>
      <c r="F36" s="78"/>
      <c r="G36" s="78"/>
      <c r="H36" s="78"/>
      <c r="I36" s="78"/>
      <c r="J36" s="78"/>
      <c r="K36" s="78"/>
      <c r="L36" s="78"/>
      <c r="M36" s="78"/>
      <c r="N36" s="78"/>
      <c r="O36" s="78"/>
      <c r="P36" s="78"/>
      <c r="Q36" s="78"/>
      <c r="R36" s="78"/>
      <c r="S36" s="78"/>
      <c r="T36" s="78"/>
    </row>
    <row r="37" spans="2:21" ht="16.5" customHeight="1" x14ac:dyDescent="0.2">
      <c r="B37" s="78" t="s">
        <v>117</v>
      </c>
      <c r="C37" s="78"/>
      <c r="D37" s="78"/>
      <c r="E37" s="78"/>
      <c r="F37" s="78"/>
      <c r="G37" s="78"/>
      <c r="H37" s="78"/>
      <c r="I37" s="78"/>
      <c r="J37" s="78"/>
      <c r="K37" s="78"/>
      <c r="L37" s="78"/>
      <c r="M37" s="78"/>
      <c r="N37" s="78"/>
      <c r="O37" s="78"/>
      <c r="P37" s="78"/>
      <c r="Q37" s="78"/>
      <c r="R37" s="78"/>
      <c r="S37" s="78"/>
      <c r="T37" s="78"/>
    </row>
    <row r="38" spans="2:21" ht="16.5" customHeight="1" x14ac:dyDescent="0.2">
      <c r="B38" s="93" t="s">
        <v>104</v>
      </c>
      <c r="C38" s="93"/>
      <c r="D38" s="93"/>
      <c r="E38" s="93"/>
      <c r="F38" s="93"/>
      <c r="G38" s="93"/>
      <c r="H38" s="93"/>
      <c r="I38" s="93"/>
      <c r="J38" s="93"/>
      <c r="K38" s="93"/>
      <c r="L38" s="93"/>
      <c r="M38" s="93"/>
      <c r="N38" s="93"/>
      <c r="O38" s="93"/>
      <c r="P38" s="93"/>
      <c r="Q38" s="93"/>
      <c r="R38" s="93"/>
      <c r="S38" s="93"/>
      <c r="T38" s="93"/>
    </row>
    <row r="39" spans="2:21" ht="16.5" customHeight="1" x14ac:dyDescent="0.2">
      <c r="B39" s="85" t="s">
        <v>118</v>
      </c>
      <c r="C39" s="85"/>
      <c r="D39" s="85"/>
      <c r="E39" s="85"/>
      <c r="F39" s="85"/>
      <c r="G39" s="85"/>
      <c r="H39" s="85"/>
      <c r="I39" s="85"/>
      <c r="J39" s="85"/>
      <c r="K39" s="85"/>
      <c r="L39" s="85"/>
      <c r="M39" s="85"/>
      <c r="N39" s="85"/>
      <c r="O39" s="85"/>
      <c r="P39" s="85"/>
      <c r="Q39" s="85"/>
      <c r="R39" s="85"/>
      <c r="S39" s="85"/>
      <c r="T39" s="73"/>
      <c r="U39" s="9"/>
    </row>
    <row r="40" spans="2:21" ht="27.75" customHeight="1" x14ac:dyDescent="0.2">
      <c r="B40" s="92" t="s">
        <v>116</v>
      </c>
      <c r="C40" s="92"/>
      <c r="D40" s="92"/>
      <c r="E40" s="92"/>
      <c r="F40" s="92"/>
      <c r="G40" s="92"/>
      <c r="H40" s="92"/>
      <c r="I40" s="92"/>
      <c r="J40" s="92"/>
      <c r="K40" s="92"/>
      <c r="L40" s="92"/>
      <c r="M40" s="92"/>
      <c r="N40" s="92"/>
      <c r="O40" s="92"/>
      <c r="P40" s="92"/>
      <c r="Q40" s="92"/>
      <c r="R40" s="92"/>
      <c r="S40" s="92"/>
      <c r="T40" s="92"/>
    </row>
    <row r="41" spans="2:21" ht="17.25" customHeight="1" x14ac:dyDescent="0.2">
      <c r="B41" s="93" t="s">
        <v>108</v>
      </c>
      <c r="C41" s="93"/>
      <c r="D41" s="93"/>
      <c r="E41" s="93"/>
      <c r="F41" s="93"/>
      <c r="G41" s="93"/>
      <c r="H41" s="93"/>
      <c r="I41" s="93"/>
      <c r="J41" s="93"/>
      <c r="K41" s="93"/>
      <c r="L41" s="93"/>
      <c r="M41" s="93"/>
      <c r="N41" s="93"/>
      <c r="O41" s="93"/>
      <c r="P41" s="93"/>
      <c r="Q41" s="93"/>
      <c r="R41" s="93"/>
      <c r="S41" s="93"/>
      <c r="T41" s="93"/>
    </row>
    <row r="42" spans="2:21" ht="27" customHeight="1" x14ac:dyDescent="0.2">
      <c r="B42" s="92" t="s">
        <v>105</v>
      </c>
      <c r="C42" s="92"/>
      <c r="D42" s="92"/>
      <c r="E42" s="92"/>
      <c r="F42" s="92"/>
      <c r="G42" s="92"/>
      <c r="H42" s="92"/>
      <c r="I42" s="92"/>
      <c r="J42" s="92"/>
      <c r="K42" s="92"/>
      <c r="L42" s="92"/>
      <c r="M42" s="92"/>
      <c r="N42" s="92"/>
      <c r="O42" s="92"/>
      <c r="P42" s="92"/>
      <c r="Q42" s="92"/>
      <c r="R42" s="92"/>
      <c r="S42" s="92"/>
      <c r="T42" s="92"/>
    </row>
    <row r="43" spans="2:21" ht="16.5" customHeight="1" x14ac:dyDescent="0.2">
      <c r="B43" s="92" t="s">
        <v>107</v>
      </c>
      <c r="C43" s="92"/>
      <c r="D43" s="92"/>
      <c r="E43" s="92"/>
      <c r="F43" s="92"/>
      <c r="G43" s="92"/>
      <c r="H43" s="92"/>
      <c r="I43" s="92"/>
      <c r="J43" s="92"/>
      <c r="K43" s="92"/>
      <c r="L43" s="92"/>
      <c r="M43" s="92"/>
      <c r="N43" s="92"/>
      <c r="O43" s="92"/>
      <c r="P43" s="92"/>
      <c r="Q43" s="92"/>
      <c r="R43" s="92"/>
      <c r="S43" s="92"/>
      <c r="T43" s="92"/>
    </row>
    <row r="44" spans="2:21" ht="17.25" customHeight="1" x14ac:dyDescent="0.2">
      <c r="B44" s="92" t="s">
        <v>106</v>
      </c>
      <c r="C44" s="92"/>
      <c r="D44" s="92"/>
      <c r="E44" s="92"/>
      <c r="F44" s="92"/>
      <c r="G44" s="92"/>
      <c r="H44" s="92"/>
      <c r="I44" s="92"/>
      <c r="J44" s="92"/>
      <c r="K44" s="92"/>
      <c r="L44" s="92"/>
      <c r="M44" s="92"/>
      <c r="N44" s="92"/>
      <c r="O44" s="92"/>
      <c r="P44" s="92"/>
      <c r="Q44" s="92"/>
      <c r="R44" s="92"/>
      <c r="S44" s="92"/>
      <c r="T44" s="92"/>
    </row>
  </sheetData>
  <mergeCells count="19">
    <mergeCell ref="P34:S34"/>
    <mergeCell ref="B36:T36"/>
    <mergeCell ref="B42:T42"/>
    <mergeCell ref="B44:T44"/>
    <mergeCell ref="B40:T40"/>
    <mergeCell ref="B43:T43"/>
    <mergeCell ref="B37:T37"/>
    <mergeCell ref="B38:T38"/>
    <mergeCell ref="B41:T41"/>
    <mergeCell ref="B39:S39"/>
    <mergeCell ref="A8:A9"/>
    <mergeCell ref="B8:B9"/>
    <mergeCell ref="C8:C9"/>
    <mergeCell ref="D8:T8"/>
    <mergeCell ref="M1:S1"/>
    <mergeCell ref="M2:S2"/>
    <mergeCell ref="A4:T4"/>
    <mergeCell ref="A5:T5"/>
    <mergeCell ref="A6:T6"/>
  </mergeCells>
  <pageMargins left="0" right="0" top="0.78740157480314965" bottom="0.78740157480314965" header="0.11811023622047245"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THCS &amp; GD khác (2)</vt:lpstr>
      <vt:lpstr>Khối Tiểu học (2)</vt:lpstr>
      <vt:lpstr>Khối Mầm non (2)</vt:lpstr>
      <vt:lpstr>'Khối Mầm non (2)'!Print_Titles</vt:lpstr>
      <vt:lpstr>'THCS &amp; GD khác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2019-06-27T02:08:11Z</cp:lastPrinted>
  <dcterms:created xsi:type="dcterms:W3CDTF">2018-06-28T04:08:28Z</dcterms:created>
  <dcterms:modified xsi:type="dcterms:W3CDTF">2019-06-27T07:12:25Z</dcterms:modified>
</cp:coreProperties>
</file>